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Juann\Desktop\SCORE 2\Febrero\IBG Capitulos\Versiones Finales\Resultados 2024\"/>
    </mc:Choice>
  </mc:AlternateContent>
  <xr:revisionPtr revIDLastSave="0" documentId="13_ncr:1_{CBD1C08C-F72C-48D4-BB36-2D55C8A6DC07}" xr6:coauthVersionLast="47" xr6:coauthVersionMax="47" xr10:uidLastSave="{00000000-0000-0000-0000-000000000000}"/>
  <bookViews>
    <workbookView xWindow="-120" yWindow="-120" windowWidth="20730" windowHeight="11040" xr2:uid="{26618A27-E84C-42C5-AB08-0293BBEB0252}"/>
  </bookViews>
  <sheets>
    <sheet name="Estructura" sheetId="7" r:id="rId1"/>
    <sheet name="REP-1-1" sheetId="8" r:id="rId2"/>
    <sheet name="REP-1-2" sheetId="9" r:id="rId3"/>
    <sheet name="REP-2-1" sheetId="12" r:id="rId4"/>
  </sheets>
  <definedNames>
    <definedName name="_xlnm._FilterDatabase" localSheetId="0" hidden="1">Estructura!$A$1:$H$4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9" i="12" l="1"/>
  <c r="I24" i="8"/>
  <c r="M55" i="12"/>
  <c r="M54" i="12"/>
  <c r="M53" i="12"/>
  <c r="M52" i="12"/>
  <c r="M51" i="12"/>
  <c r="M50" i="12"/>
  <c r="M49" i="12"/>
  <c r="M48" i="12"/>
  <c r="M47" i="12"/>
  <c r="M46" i="12"/>
  <c r="M45" i="12"/>
  <c r="M44" i="12"/>
  <c r="M43" i="12"/>
  <c r="M42" i="12"/>
  <c r="M41" i="12"/>
  <c r="M40" i="12"/>
  <c r="M39" i="12"/>
  <c r="M38" i="12"/>
  <c r="M37" i="12"/>
  <c r="M36" i="12"/>
  <c r="M35" i="12"/>
  <c r="M34" i="12"/>
  <c r="M33" i="12"/>
  <c r="M32" i="12"/>
  <c r="M31" i="12"/>
  <c r="M30" i="12"/>
  <c r="M29" i="12"/>
  <c r="M28" i="12"/>
  <c r="M27" i="12"/>
  <c r="M26" i="12"/>
  <c r="M25" i="12"/>
  <c r="M24" i="12"/>
  <c r="M56" i="9"/>
  <c r="N56" i="9" s="1"/>
  <c r="M55" i="9"/>
  <c r="N55" i="9" s="1"/>
  <c r="M54" i="9"/>
  <c r="N54" i="9" s="1"/>
  <c r="M53" i="9"/>
  <c r="N53" i="9" s="1"/>
  <c r="M52" i="9"/>
  <c r="N52" i="9" s="1"/>
  <c r="M51" i="9"/>
  <c r="N51" i="9" s="1"/>
  <c r="M50" i="9"/>
  <c r="N50" i="9" s="1"/>
  <c r="M49" i="9"/>
  <c r="N49" i="9" s="1"/>
  <c r="M48" i="9"/>
  <c r="N48" i="9" s="1"/>
  <c r="M47" i="9"/>
  <c r="N47" i="9" s="1"/>
  <c r="M46" i="9"/>
  <c r="N46" i="9" s="1"/>
  <c r="M45" i="9"/>
  <c r="N45" i="9" s="1"/>
  <c r="M44" i="9"/>
  <c r="N44" i="9" s="1"/>
  <c r="M43" i="9"/>
  <c r="N43" i="9" s="1"/>
  <c r="M42" i="9"/>
  <c r="N42" i="9" s="1"/>
  <c r="M41" i="9"/>
  <c r="N41" i="9" s="1"/>
  <c r="M40" i="9"/>
  <c r="N40" i="9" s="1"/>
  <c r="M39" i="9"/>
  <c r="N39" i="9" s="1"/>
  <c r="M38" i="9"/>
  <c r="N38" i="9" s="1"/>
  <c r="M37" i="9"/>
  <c r="N37" i="9" s="1"/>
  <c r="M36" i="9"/>
  <c r="N36" i="9" s="1"/>
  <c r="M35" i="9"/>
  <c r="N35" i="9" s="1"/>
  <c r="M34" i="9"/>
  <c r="N34" i="9" s="1"/>
  <c r="M33" i="9"/>
  <c r="N33" i="9" s="1"/>
  <c r="M32" i="9"/>
  <c r="N32" i="9" s="1"/>
  <c r="M31" i="9"/>
  <c r="N31" i="9" s="1"/>
  <c r="M30" i="9"/>
  <c r="N30" i="9" s="1"/>
  <c r="M29" i="9"/>
  <c r="N29" i="9" s="1"/>
  <c r="M28" i="9"/>
  <c r="N28" i="9" s="1"/>
  <c r="M27" i="9"/>
  <c r="N27" i="9" s="1"/>
  <c r="M26" i="9"/>
  <c r="N26" i="9" s="1"/>
  <c r="M25" i="9"/>
  <c r="N25" i="9" s="1"/>
  <c r="M24" i="9"/>
  <c r="N24" i="9" s="1"/>
  <c r="M56" i="8"/>
  <c r="N56" i="8" s="1"/>
  <c r="M55" i="8"/>
  <c r="N55" i="8" s="1"/>
  <c r="M54" i="8"/>
  <c r="N54" i="8" s="1"/>
  <c r="M53" i="8"/>
  <c r="N53" i="8" s="1"/>
  <c r="M52" i="8"/>
  <c r="N52" i="8" s="1"/>
  <c r="M51" i="8"/>
  <c r="N51" i="8" s="1"/>
  <c r="M50" i="8"/>
  <c r="N50" i="8" s="1"/>
  <c r="M49" i="8"/>
  <c r="N49" i="8" s="1"/>
  <c r="M48" i="8"/>
  <c r="N48" i="8" s="1"/>
  <c r="M47" i="8"/>
  <c r="N47" i="8" s="1"/>
  <c r="M46" i="8"/>
  <c r="N46" i="8" s="1"/>
  <c r="M45" i="8"/>
  <c r="N45" i="8" s="1"/>
  <c r="M44" i="8"/>
  <c r="N44" i="8" s="1"/>
  <c r="M43" i="8"/>
  <c r="N43" i="8" s="1"/>
  <c r="M42" i="8"/>
  <c r="N42" i="8" s="1"/>
  <c r="M41" i="8"/>
  <c r="N41" i="8" s="1"/>
  <c r="M40" i="8"/>
  <c r="N40" i="8" s="1"/>
  <c r="M39" i="8"/>
  <c r="N39" i="8" s="1"/>
  <c r="M38" i="8"/>
  <c r="N38" i="8" s="1"/>
  <c r="M37" i="8"/>
  <c r="N37" i="8" s="1"/>
  <c r="M36" i="8"/>
  <c r="N36" i="8" s="1"/>
  <c r="M35" i="8"/>
  <c r="N35" i="8" s="1"/>
  <c r="M34" i="8"/>
  <c r="N34" i="8" s="1"/>
  <c r="M33" i="8"/>
  <c r="N33" i="8" s="1"/>
  <c r="M32" i="8"/>
  <c r="N32" i="8" s="1"/>
  <c r="M31" i="8"/>
  <c r="N31" i="8" s="1"/>
  <c r="M30" i="8"/>
  <c r="N30" i="8" s="1"/>
  <c r="M29" i="8"/>
  <c r="N29" i="8" s="1"/>
  <c r="M28" i="8"/>
  <c r="N28" i="8" s="1"/>
  <c r="M27" i="8"/>
  <c r="N27" i="8" s="1"/>
  <c r="M26" i="8"/>
  <c r="N26" i="8" s="1"/>
  <c r="M25" i="8"/>
  <c r="N25" i="8" s="1"/>
  <c r="M24" i="8"/>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53" i="12"/>
  <c r="E54" i="12"/>
  <c r="E55" i="12"/>
  <c r="E56" i="12"/>
  <c r="M56" i="12" s="1"/>
  <c r="I25" i="9"/>
  <c r="I26"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24" i="9"/>
  <c r="I25" i="8"/>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H66" i="12" l="1"/>
  <c r="D66" i="12"/>
  <c r="C66" i="12"/>
  <c r="H65" i="12"/>
  <c r="D65" i="12"/>
  <c r="C65" i="12"/>
  <c r="H64" i="12"/>
  <c r="D64" i="12"/>
  <c r="C64" i="12"/>
  <c r="H63" i="12"/>
  <c r="D63" i="12"/>
  <c r="C63" i="12"/>
  <c r="H62" i="12"/>
  <c r="D62" i="12"/>
  <c r="C62" i="12"/>
  <c r="H66" i="9"/>
  <c r="D66" i="9"/>
  <c r="C66" i="9"/>
  <c r="H65" i="9"/>
  <c r="D65" i="9"/>
  <c r="C65" i="9"/>
  <c r="H64" i="9"/>
  <c r="D64" i="9"/>
  <c r="C64" i="9"/>
  <c r="H63" i="9"/>
  <c r="D63" i="9"/>
  <c r="C63" i="9"/>
  <c r="H62" i="9"/>
  <c r="D62" i="9"/>
  <c r="C62" i="9"/>
  <c r="H66" i="8"/>
  <c r="D66" i="8"/>
  <c r="C66" i="8"/>
  <c r="H65" i="8"/>
  <c r="D65" i="8"/>
  <c r="C65" i="8"/>
  <c r="H64" i="8"/>
  <c r="D64" i="8"/>
  <c r="C64" i="8"/>
  <c r="H63" i="8"/>
  <c r="D63" i="8"/>
  <c r="C63" i="8"/>
  <c r="H62" i="8"/>
  <c r="D62" i="8"/>
  <c r="C62" i="8"/>
  <c r="E24" i="8" l="1"/>
  <c r="F24" i="8" l="1"/>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E25" i="9"/>
  <c r="F25" i="9" s="1"/>
  <c r="E26" i="9"/>
  <c r="F26" i="9" s="1"/>
  <c r="E27" i="9"/>
  <c r="F27" i="9" s="1"/>
  <c r="E28" i="9"/>
  <c r="F28" i="9" s="1"/>
  <c r="E29" i="9"/>
  <c r="F29" i="9" s="1"/>
  <c r="E30" i="9"/>
  <c r="E31" i="9"/>
  <c r="F31" i="9" s="1"/>
  <c r="E32" i="9"/>
  <c r="F32" i="9" s="1"/>
  <c r="E33" i="9"/>
  <c r="F33" i="9" s="1"/>
  <c r="E34" i="9"/>
  <c r="F34" i="9" s="1"/>
  <c r="E35" i="9"/>
  <c r="F35" i="9" s="1"/>
  <c r="E36" i="9"/>
  <c r="F36" i="9" s="1"/>
  <c r="E37" i="9"/>
  <c r="F37" i="9" s="1"/>
  <c r="E38" i="9"/>
  <c r="F38" i="9" s="1"/>
  <c r="E39" i="9"/>
  <c r="F39" i="9" s="1"/>
  <c r="E40" i="9"/>
  <c r="F40" i="9" s="1"/>
  <c r="E41" i="9"/>
  <c r="F41" i="9" s="1"/>
  <c r="E42" i="9"/>
  <c r="F42" i="9" s="1"/>
  <c r="E43" i="9"/>
  <c r="F43" i="9" s="1"/>
  <c r="E44" i="9"/>
  <c r="E45" i="9"/>
  <c r="F45" i="9" s="1"/>
  <c r="E46" i="9"/>
  <c r="F46" i="9" s="1"/>
  <c r="E47" i="9"/>
  <c r="F47" i="9" s="1"/>
  <c r="E48" i="9"/>
  <c r="F48" i="9" s="1"/>
  <c r="E49" i="9"/>
  <c r="F49" i="9" s="1"/>
  <c r="E50" i="9"/>
  <c r="F50" i="9" s="1"/>
  <c r="E51" i="9"/>
  <c r="F51" i="9" s="1"/>
  <c r="E52" i="9"/>
  <c r="F52" i="9" s="1"/>
  <c r="E53" i="9"/>
  <c r="F53" i="9" s="1"/>
  <c r="E54" i="9"/>
  <c r="F54" i="9" s="1"/>
  <c r="E55" i="9"/>
  <c r="F55" i="9" s="1"/>
  <c r="E56" i="9"/>
  <c r="F30" i="9"/>
  <c r="F44" i="9"/>
  <c r="F56" i="9"/>
  <c r="F52" i="8"/>
  <c r="E25" i="8"/>
  <c r="F25" i="8" s="1"/>
  <c r="E26" i="8"/>
  <c r="F26" i="8" s="1"/>
  <c r="E27" i="8"/>
  <c r="F27" i="8" s="1"/>
  <c r="E28" i="8"/>
  <c r="F28" i="8" s="1"/>
  <c r="E29" i="8"/>
  <c r="F29" i="8" s="1"/>
  <c r="E30" i="8"/>
  <c r="F30" i="8" s="1"/>
  <c r="E31" i="8"/>
  <c r="F31" i="8" s="1"/>
  <c r="E32" i="8"/>
  <c r="F32" i="8" s="1"/>
  <c r="E33" i="8"/>
  <c r="F33" i="8" s="1"/>
  <c r="E34" i="8"/>
  <c r="F34" i="8" s="1"/>
  <c r="E35" i="8"/>
  <c r="F35" i="8" s="1"/>
  <c r="E36" i="8"/>
  <c r="F36" i="8" s="1"/>
  <c r="E37" i="8"/>
  <c r="F37" i="8" s="1"/>
  <c r="E38" i="8"/>
  <c r="F38" i="8" s="1"/>
  <c r="E39" i="8"/>
  <c r="F39" i="8" s="1"/>
  <c r="E40" i="8"/>
  <c r="F40" i="8" s="1"/>
  <c r="E41" i="8"/>
  <c r="F41" i="8" s="1"/>
  <c r="E42" i="8"/>
  <c r="F42" i="8" s="1"/>
  <c r="E43" i="8"/>
  <c r="F43" i="8" s="1"/>
  <c r="E44" i="8"/>
  <c r="F44" i="8" s="1"/>
  <c r="E45" i="8"/>
  <c r="F45" i="8" s="1"/>
  <c r="E46" i="8"/>
  <c r="F46" i="8" s="1"/>
  <c r="E47" i="8"/>
  <c r="F47" i="8" s="1"/>
  <c r="E48" i="8"/>
  <c r="F48" i="8" s="1"/>
  <c r="E49" i="8"/>
  <c r="F49" i="8" s="1"/>
  <c r="E50" i="8"/>
  <c r="F50" i="8" s="1"/>
  <c r="E51" i="8"/>
  <c r="F51" i="8" s="1"/>
  <c r="E53" i="8"/>
  <c r="F53" i="8" s="1"/>
  <c r="E54" i="8"/>
  <c r="F54" i="8" s="1"/>
  <c r="E55" i="8"/>
  <c r="F55" i="8" s="1"/>
  <c r="E56" i="8"/>
  <c r="F56" i="8" s="1"/>
  <c r="E63" i="8" l="1"/>
  <c r="E62" i="8"/>
  <c r="E64" i="8"/>
  <c r="E66" i="8"/>
  <c r="E65" i="8"/>
  <c r="F66" i="8"/>
  <c r="F64" i="8"/>
  <c r="F62" i="8"/>
  <c r="F65" i="8"/>
  <c r="F63" i="8"/>
  <c r="G51" i="8"/>
  <c r="G47" i="8"/>
  <c r="G43" i="8"/>
  <c r="G39" i="8"/>
  <c r="G35" i="8"/>
  <c r="G31" i="8"/>
  <c r="G27" i="8"/>
  <c r="G55" i="8"/>
  <c r="G50" i="8"/>
  <c r="G46" i="8"/>
  <c r="G42" i="8"/>
  <c r="G38" i="8"/>
  <c r="G34" i="8"/>
  <c r="G30" i="8"/>
  <c r="G26" i="8"/>
  <c r="G53" i="8"/>
  <c r="G49" i="8"/>
  <c r="G45" i="8"/>
  <c r="G41" i="8"/>
  <c r="G37" i="8"/>
  <c r="G33" i="8"/>
  <c r="G29" i="8"/>
  <c r="G24" i="8"/>
  <c r="G25" i="8"/>
  <c r="G52" i="8"/>
  <c r="G48" i="8"/>
  <c r="G44" i="8"/>
  <c r="G40" i="8"/>
  <c r="G36" i="8"/>
  <c r="G32" i="8"/>
  <c r="G28" i="8"/>
  <c r="G56" i="8"/>
  <c r="G54" i="8"/>
  <c r="H58" i="12"/>
  <c r="E24" i="12"/>
  <c r="H59" i="9"/>
  <c r="H58" i="9"/>
  <c r="E24" i="9"/>
  <c r="H59" i="8"/>
  <c r="H58" i="8"/>
  <c r="I35" i="12" l="1"/>
  <c r="I28" i="12"/>
  <c r="I40" i="12"/>
  <c r="I52" i="12"/>
  <c r="I29" i="12"/>
  <c r="I41" i="12"/>
  <c r="I53" i="12"/>
  <c r="I30" i="12"/>
  <c r="I42" i="12"/>
  <c r="I54" i="12"/>
  <c r="I31" i="12"/>
  <c r="I43" i="12"/>
  <c r="I55" i="12"/>
  <c r="I32" i="12"/>
  <c r="I44" i="12"/>
  <c r="I56" i="12"/>
  <c r="I33" i="12"/>
  <c r="I45" i="12"/>
  <c r="I34" i="12"/>
  <c r="I46" i="12"/>
  <c r="I47" i="12"/>
  <c r="I36" i="12"/>
  <c r="I48" i="12"/>
  <c r="I25" i="12"/>
  <c r="I37" i="12"/>
  <c r="I49" i="12"/>
  <c r="I26" i="12"/>
  <c r="I38" i="12"/>
  <c r="I50" i="12"/>
  <c r="I27" i="12"/>
  <c r="I39" i="12"/>
  <c r="I51" i="12"/>
  <c r="F24" i="12"/>
  <c r="E64" i="12"/>
  <c r="E62" i="12"/>
  <c r="E65" i="12"/>
  <c r="E66" i="12"/>
  <c r="E63" i="12"/>
  <c r="F24" i="9"/>
  <c r="G44" i="9" s="1"/>
  <c r="E62" i="9"/>
  <c r="E63" i="9"/>
  <c r="E65" i="9"/>
  <c r="E66" i="9"/>
  <c r="E64" i="9"/>
  <c r="K55" i="8"/>
  <c r="K26" i="8"/>
  <c r="K30" i="8"/>
  <c r="K34" i="8"/>
  <c r="K38" i="8"/>
  <c r="K42" i="8"/>
  <c r="K46" i="8"/>
  <c r="K50" i="8"/>
  <c r="K54" i="8"/>
  <c r="K28" i="8"/>
  <c r="K36" i="8"/>
  <c r="K44" i="8"/>
  <c r="K52" i="8"/>
  <c r="K29" i="8"/>
  <c r="K41" i="8"/>
  <c r="K53" i="8"/>
  <c r="K27" i="8"/>
  <c r="K31" i="8"/>
  <c r="K35" i="8"/>
  <c r="K39" i="8"/>
  <c r="K43" i="8"/>
  <c r="K47" i="8"/>
  <c r="K51" i="8"/>
  <c r="K56" i="8"/>
  <c r="K32" i="8"/>
  <c r="K40" i="8"/>
  <c r="K48" i="8"/>
  <c r="K25" i="8"/>
  <c r="K33" i="8"/>
  <c r="K37" i="8"/>
  <c r="K45" i="8"/>
  <c r="K49" i="8"/>
  <c r="G55" i="12"/>
  <c r="G37" i="12"/>
  <c r="G53" i="12"/>
  <c r="G27" i="12"/>
  <c r="G35" i="12"/>
  <c r="G43" i="12"/>
  <c r="G29" i="12"/>
  <c r="G30" i="12"/>
  <c r="G46" i="12"/>
  <c r="G28" i="12"/>
  <c r="G36" i="12"/>
  <c r="G44" i="12"/>
  <c r="G52" i="12"/>
  <c r="G25" i="12"/>
  <c r="G26" i="12"/>
  <c r="G42" i="12"/>
  <c r="G51" i="12"/>
  <c r="G45" i="12"/>
  <c r="G41" i="12"/>
  <c r="G31" i="12"/>
  <c r="G39" i="12"/>
  <c r="G47" i="12"/>
  <c r="G38" i="12"/>
  <c r="G54" i="12"/>
  <c r="G32" i="12"/>
  <c r="G40" i="12"/>
  <c r="G48" i="12"/>
  <c r="G56" i="12"/>
  <c r="G33" i="12"/>
  <c r="G34" i="12"/>
  <c r="G50" i="12"/>
  <c r="G42" i="9"/>
  <c r="G45" i="9"/>
  <c r="G30" i="9"/>
  <c r="G34" i="9"/>
  <c r="G37" i="9"/>
  <c r="K28" i="9"/>
  <c r="K29" i="9"/>
  <c r="K30" i="9"/>
  <c r="K26" i="9"/>
  <c r="K27" i="9"/>
  <c r="K25" i="9"/>
  <c r="I24" i="12"/>
  <c r="G24" i="12"/>
  <c r="G39" i="9" l="1"/>
  <c r="G35" i="9"/>
  <c r="G25" i="9"/>
  <c r="G41" i="9"/>
  <c r="G29" i="9"/>
  <c r="G43" i="9"/>
  <c r="G38" i="9"/>
  <c r="G56" i="9"/>
  <c r="G28" i="9"/>
  <c r="G47" i="9"/>
  <c r="G52" i="9"/>
  <c r="G55" i="9"/>
  <c r="G46" i="9"/>
  <c r="G49" i="9"/>
  <c r="G33" i="9"/>
  <c r="G36" i="9"/>
  <c r="G32" i="9"/>
  <c r="G51" i="9"/>
  <c r="G24" i="9"/>
  <c r="G27" i="9"/>
  <c r="G53" i="9"/>
  <c r="G26" i="9"/>
  <c r="G50" i="9"/>
  <c r="G54" i="9"/>
  <c r="G31" i="9"/>
  <c r="G40" i="9"/>
  <c r="G48" i="9"/>
  <c r="K24" i="12"/>
  <c r="N24" i="12" s="1"/>
  <c r="I64" i="12"/>
  <c r="I63" i="12"/>
  <c r="I66" i="12"/>
  <c r="I65" i="12"/>
  <c r="I62" i="12"/>
  <c r="G49" i="12"/>
  <c r="F66" i="12"/>
  <c r="F62" i="12"/>
  <c r="F64" i="12"/>
  <c r="F65" i="12"/>
  <c r="F63" i="12"/>
  <c r="I64" i="9"/>
  <c r="I66" i="9"/>
  <c r="I62" i="9"/>
  <c r="I63" i="9"/>
  <c r="I65" i="9"/>
  <c r="F63" i="9"/>
  <c r="F64" i="9"/>
  <c r="F65" i="9"/>
  <c r="F62" i="9"/>
  <c r="F66" i="9"/>
  <c r="I64" i="8"/>
  <c r="I62" i="8"/>
  <c r="I65" i="8"/>
  <c r="I63" i="8"/>
  <c r="I66" i="8"/>
  <c r="J24" i="8"/>
  <c r="K24" i="8"/>
  <c r="J51" i="12"/>
  <c r="K51" i="12"/>
  <c r="N51" i="12" s="1"/>
  <c r="J50" i="12"/>
  <c r="K50" i="12"/>
  <c r="N50" i="12" s="1"/>
  <c r="J49" i="12"/>
  <c r="K49" i="12"/>
  <c r="N49" i="12" s="1"/>
  <c r="J52" i="12"/>
  <c r="K52" i="12"/>
  <c r="N52" i="12" s="1"/>
  <c r="J47" i="12"/>
  <c r="K47" i="12"/>
  <c r="N47" i="12" s="1"/>
  <c r="J31" i="12"/>
  <c r="K31" i="12"/>
  <c r="N31" i="12" s="1"/>
  <c r="J46" i="12"/>
  <c r="K46" i="12"/>
  <c r="N46" i="12" s="1"/>
  <c r="J30" i="12"/>
  <c r="K30" i="12"/>
  <c r="N30" i="12" s="1"/>
  <c r="J45" i="12"/>
  <c r="K45" i="12"/>
  <c r="N45" i="12" s="1"/>
  <c r="J29" i="12"/>
  <c r="K29" i="12"/>
  <c r="N29" i="12" s="1"/>
  <c r="J48" i="12"/>
  <c r="K48" i="12"/>
  <c r="N48" i="12" s="1"/>
  <c r="J32" i="12"/>
  <c r="K32" i="12"/>
  <c r="N32" i="12" s="1"/>
  <c r="J35" i="12"/>
  <c r="K35" i="12"/>
  <c r="N35" i="12" s="1"/>
  <c r="J34" i="12"/>
  <c r="K34" i="12"/>
  <c r="N34" i="12" s="1"/>
  <c r="J33" i="12"/>
  <c r="K33" i="12"/>
  <c r="N33" i="12" s="1"/>
  <c r="J36" i="12"/>
  <c r="K36" i="12"/>
  <c r="N36" i="12" s="1"/>
  <c r="J43" i="12"/>
  <c r="K43" i="12"/>
  <c r="N43" i="12" s="1"/>
  <c r="J27" i="12"/>
  <c r="K27" i="12"/>
  <c r="N27" i="12" s="1"/>
  <c r="J42" i="12"/>
  <c r="K42" i="12"/>
  <c r="N42" i="12" s="1"/>
  <c r="J26" i="12"/>
  <c r="K26" i="12"/>
  <c r="N26" i="12" s="1"/>
  <c r="J41" i="12"/>
  <c r="K41" i="12"/>
  <c r="N41" i="12" s="1"/>
  <c r="J25" i="12"/>
  <c r="K25" i="12"/>
  <c r="N25" i="12" s="1"/>
  <c r="J44" i="12"/>
  <c r="K44" i="12"/>
  <c r="N44" i="12" s="1"/>
  <c r="J28" i="12"/>
  <c r="K28" i="12"/>
  <c r="N28" i="12" s="1"/>
  <c r="J55" i="12"/>
  <c r="K55" i="12"/>
  <c r="N55" i="12" s="1"/>
  <c r="J39" i="12"/>
  <c r="K39" i="12"/>
  <c r="N39" i="12" s="1"/>
  <c r="J54" i="12"/>
  <c r="K54" i="12"/>
  <c r="N54" i="12" s="1"/>
  <c r="J38" i="12"/>
  <c r="K38" i="12"/>
  <c r="N38" i="12" s="1"/>
  <c r="J53" i="12"/>
  <c r="K53" i="12"/>
  <c r="N53" i="12" s="1"/>
  <c r="J37" i="12"/>
  <c r="K37" i="12"/>
  <c r="N37" i="12" s="1"/>
  <c r="J56" i="12"/>
  <c r="K56" i="12"/>
  <c r="N56" i="12" s="1"/>
  <c r="J40" i="12"/>
  <c r="K40" i="12"/>
  <c r="N40" i="12" s="1"/>
  <c r="L38" i="8"/>
  <c r="J33" i="9"/>
  <c r="K33" i="9"/>
  <c r="J29" i="9"/>
  <c r="J36" i="9"/>
  <c r="K36" i="9"/>
  <c r="J44" i="9"/>
  <c r="K44" i="9"/>
  <c r="J52" i="9"/>
  <c r="K52" i="9"/>
  <c r="J47" i="9"/>
  <c r="K47" i="9"/>
  <c r="J43" i="9"/>
  <c r="K43" i="9"/>
  <c r="J40" i="9"/>
  <c r="K40" i="9"/>
  <c r="J35" i="9"/>
  <c r="K35" i="9"/>
  <c r="J54" i="9"/>
  <c r="K54" i="9"/>
  <c r="J28" i="9"/>
  <c r="J51" i="9"/>
  <c r="K51" i="9"/>
  <c r="J42" i="9"/>
  <c r="K42" i="9"/>
  <c r="J27" i="9"/>
  <c r="J30" i="9"/>
  <c r="J25" i="9"/>
  <c r="J26" i="9"/>
  <c r="J56" i="9"/>
  <c r="K56" i="9"/>
  <c r="J49" i="9"/>
  <c r="K49" i="9"/>
  <c r="J45" i="9"/>
  <c r="K45" i="9"/>
  <c r="J37" i="9"/>
  <c r="K37" i="9"/>
  <c r="J55" i="9"/>
  <c r="K55" i="9"/>
  <c r="J39" i="9"/>
  <c r="K39" i="9"/>
  <c r="J48" i="9"/>
  <c r="K48" i="9"/>
  <c r="J31" i="9"/>
  <c r="K31" i="9"/>
  <c r="J50" i="9"/>
  <c r="K50" i="9"/>
  <c r="J46" i="9"/>
  <c r="K46" i="9"/>
  <c r="J53" i="9"/>
  <c r="K53" i="9"/>
  <c r="J32" i="9"/>
  <c r="K32" i="9"/>
  <c r="J38" i="9"/>
  <c r="K38" i="9"/>
  <c r="J34" i="9"/>
  <c r="K34" i="9"/>
  <c r="J41" i="9"/>
  <c r="K41" i="9"/>
  <c r="J24" i="9"/>
  <c r="J39" i="8"/>
  <c r="J46" i="8"/>
  <c r="J44" i="8"/>
  <c r="J56" i="8"/>
  <c r="J43" i="8"/>
  <c r="J52" i="8"/>
  <c r="J36" i="8"/>
  <c r="J40" i="8"/>
  <c r="J53" i="8"/>
  <c r="J50" i="8"/>
  <c r="J32" i="8"/>
  <c r="J42" i="8"/>
  <c r="J35" i="8"/>
  <c r="J28" i="8"/>
  <c r="J45" i="8"/>
  <c r="J49" i="8"/>
  <c r="J55" i="8"/>
  <c r="J34" i="8"/>
  <c r="J25" i="8"/>
  <c r="J48" i="8"/>
  <c r="J30" i="8"/>
  <c r="J27" i="8"/>
  <c r="J37" i="8"/>
  <c r="J41" i="8"/>
  <c r="J47" i="8"/>
  <c r="J26" i="8"/>
  <c r="J51" i="8"/>
  <c r="J38" i="8"/>
  <c r="J31" i="8"/>
  <c r="J29" i="8"/>
  <c r="J33" i="8"/>
  <c r="J54" i="8"/>
  <c r="J24" i="12"/>
  <c r="K24" i="9"/>
  <c r="L25" i="8" l="1"/>
  <c r="N24" i="8"/>
  <c r="K65" i="12"/>
  <c r="L40" i="12"/>
  <c r="K64" i="12"/>
  <c r="K62" i="12"/>
  <c r="K66" i="12"/>
  <c r="K63" i="12"/>
  <c r="K63" i="9"/>
  <c r="K62" i="9"/>
  <c r="K65" i="9"/>
  <c r="K66" i="9"/>
  <c r="K64" i="9"/>
  <c r="L44" i="8"/>
  <c r="L36" i="8"/>
  <c r="L51" i="8"/>
  <c r="L56" i="8"/>
  <c r="L45" i="8"/>
  <c r="L50" i="8"/>
  <c r="L35" i="8"/>
  <c r="L26" i="8"/>
  <c r="L24" i="8"/>
  <c r="K62" i="8"/>
  <c r="K65" i="8"/>
  <c r="K63" i="8"/>
  <c r="K66" i="8"/>
  <c r="K64" i="8"/>
  <c r="L37" i="8"/>
  <c r="L39" i="8"/>
  <c r="L52" i="8"/>
  <c r="L33" i="8"/>
  <c r="L48" i="8"/>
  <c r="L53" i="8"/>
  <c r="L54" i="8"/>
  <c r="L55" i="8"/>
  <c r="L40" i="8"/>
  <c r="L27" i="8"/>
  <c r="L42" i="8"/>
  <c r="L41" i="8"/>
  <c r="L31" i="8"/>
  <c r="L30" i="8"/>
  <c r="L29" i="8"/>
  <c r="L28" i="8"/>
  <c r="L43" i="8"/>
  <c r="L47" i="8"/>
  <c r="L34" i="8"/>
  <c r="L49" i="8"/>
  <c r="L32" i="8"/>
  <c r="L46" i="8"/>
  <c r="L26" i="9"/>
  <c r="L37" i="12"/>
  <c r="L28" i="12"/>
  <c r="L27" i="12"/>
  <c r="L32" i="12"/>
  <c r="L30" i="12"/>
  <c r="L50" i="12"/>
  <c r="L38" i="12"/>
  <c r="L25" i="12"/>
  <c r="L36" i="12"/>
  <c r="L29" i="12"/>
  <c r="L31" i="12"/>
  <c r="L56" i="12"/>
  <c r="L53" i="12"/>
  <c r="L54" i="12"/>
  <c r="L55" i="12"/>
  <c r="L44" i="12"/>
  <c r="L41" i="12"/>
  <c r="L42" i="12"/>
  <c r="L43" i="12"/>
  <c r="L33" i="12"/>
  <c r="L35" i="12"/>
  <c r="L48" i="12"/>
  <c r="L45" i="12"/>
  <c r="L46" i="12"/>
  <c r="L47" i="12"/>
  <c r="L49" i="12"/>
  <c r="L51" i="12"/>
  <c r="L39" i="12"/>
  <c r="L26" i="12"/>
  <c r="L34" i="12"/>
  <c r="L52" i="12"/>
  <c r="L47" i="9"/>
  <c r="L52" i="9"/>
  <c r="L39" i="9"/>
  <c r="L25" i="9"/>
  <c r="L54" i="9"/>
  <c r="L44" i="9"/>
  <c r="L53" i="9"/>
  <c r="L55" i="9"/>
  <c r="L56" i="9"/>
  <c r="L37" i="9"/>
  <c r="L50" i="9"/>
  <c r="L38" i="9"/>
  <c r="L28" i="9"/>
  <c r="L35" i="9"/>
  <c r="L36" i="9"/>
  <c r="L27" i="9"/>
  <c r="L40" i="9"/>
  <c r="L29" i="9"/>
  <c r="L41" i="9"/>
  <c r="L45" i="9"/>
  <c r="L42" i="9"/>
  <c r="L43" i="9"/>
  <c r="L33" i="9"/>
  <c r="L51" i="9"/>
  <c r="L48" i="9"/>
  <c r="L32" i="9"/>
  <c r="L30" i="9"/>
  <c r="L46" i="9"/>
  <c r="L34" i="9"/>
  <c r="L31" i="9"/>
  <c r="L49" i="9"/>
  <c r="K59" i="12"/>
  <c r="L24" i="9"/>
  <c r="K59" i="9"/>
  <c r="K58" i="9"/>
  <c r="K58" i="12"/>
  <c r="L24" i="12"/>
  <c r="K58" i="8"/>
  <c r="K59" i="8"/>
</calcChain>
</file>

<file path=xl/sharedStrings.xml><?xml version="1.0" encoding="utf-8"?>
<sst xmlns="http://schemas.openxmlformats.org/spreadsheetml/2006/main" count="311" uniqueCount="106">
  <si>
    <t>ID PILAR</t>
  </si>
  <si>
    <t>PILAR</t>
  </si>
  <si>
    <t>ID SUBPILAR</t>
  </si>
  <si>
    <t>SUBPILAR</t>
  </si>
  <si>
    <t>ID INDICADOR</t>
  </si>
  <si>
    <t>INDICADOR</t>
  </si>
  <si>
    <t>CONNOTACIÓN</t>
  </si>
  <si>
    <t>IMPUTADO</t>
  </si>
  <si>
    <t>REP</t>
  </si>
  <si>
    <t>Acceso a cargos de representación y liderazgo</t>
  </si>
  <si>
    <t>REP-1</t>
  </si>
  <si>
    <t>REP-1-1</t>
  </si>
  <si>
    <t>Representación legislativa</t>
  </si>
  <si>
    <t>Positiva</t>
  </si>
  <si>
    <t>NO</t>
  </si>
  <si>
    <t>REP-1-2</t>
  </si>
  <si>
    <t>Representación ejecutiva</t>
  </si>
  <si>
    <t>REP-2</t>
  </si>
  <si>
    <t>Acceso a cargos de libre nombramiento y remoción a nivel directivo</t>
  </si>
  <si>
    <t>REP-2-1</t>
  </si>
  <si>
    <t>Cargos de tipo directivo de libre nombramiento y remoción</t>
  </si>
  <si>
    <t>FICHA TECNICA INDICADOR</t>
  </si>
  <si>
    <t>OBJETIVO</t>
  </si>
  <si>
    <t>Medir y evaluar la igualdad de género en el poder político para identificar desigualdades y promover la participación efectiva de las mujeres en la toma de decisiones. Este objetivo es crucial para fortalecer la democracia y la equidad, asegurando que las voces y perspectivas de las mujeres sean representadas y valoradas en igual medida que las de los hombres en el ámbito político.</t>
  </si>
  <si>
    <t>VARIABLE</t>
  </si>
  <si>
    <t>Número de mujeres que ejercen en la cámara de representantes y número de hombres que ejercen en la cámara de representantes</t>
  </si>
  <si>
    <t>FORMULA</t>
  </si>
  <si>
    <t>INTERPRETACIÓN</t>
  </si>
  <si>
    <t>FUENTE Y AÑO DE INFORMACIÓN</t>
  </si>
  <si>
    <t>Cámara de Representantes (Asistencia Honorables Representantes a las Sesiones Plenarias) [2023]</t>
  </si>
  <si>
    <t>FILTRO</t>
  </si>
  <si>
    <t>Conteo de representantes a la cámara</t>
  </si>
  <si>
    <t>Connotación</t>
  </si>
  <si>
    <t>RESULTADOS</t>
  </si>
  <si>
    <t>CÓDIGO DEPARTAMENTO</t>
  </si>
  <si>
    <t>Departamento</t>
  </si>
  <si>
    <t>Mujeres</t>
  </si>
  <si>
    <t>Hombres</t>
  </si>
  <si>
    <t>Brecha</t>
  </si>
  <si>
    <t>Brecha absoluta</t>
  </si>
  <si>
    <t>Posición brecha absoluta</t>
  </si>
  <si>
    <t>Capacidad agregada</t>
  </si>
  <si>
    <t>Factor ponderador</t>
  </si>
  <si>
    <t>Posición factor ponderador</t>
  </si>
  <si>
    <t xml:space="preserve">Brecha ponderada </t>
  </si>
  <si>
    <t xml:space="preserve">Posición brecha ponderada </t>
  </si>
  <si>
    <t>Antioquía</t>
  </si>
  <si>
    <t>Atlántico</t>
  </si>
  <si>
    <t>Bogotá D.C.</t>
  </si>
  <si>
    <t>Bolívar</t>
  </si>
  <si>
    <t>Boyacá</t>
  </si>
  <si>
    <t>Caldas</t>
  </si>
  <si>
    <t>Caquetá</t>
  </si>
  <si>
    <t>Cauca</t>
  </si>
  <si>
    <t>Cesar</t>
  </si>
  <si>
    <t>Córdoba</t>
  </si>
  <si>
    <t>Cundinamarca</t>
  </si>
  <si>
    <t>Chocó</t>
  </si>
  <si>
    <t>Huila</t>
  </si>
  <si>
    <t>La Guajira</t>
  </si>
  <si>
    <t>Magdalena</t>
  </si>
  <si>
    <t xml:space="preserve">Meta </t>
  </si>
  <si>
    <t>Nariño</t>
  </si>
  <si>
    <t>Norte de Santander</t>
  </si>
  <si>
    <t>Quindío</t>
  </si>
  <si>
    <t>Risaralda</t>
  </si>
  <si>
    <t>Santander</t>
  </si>
  <si>
    <t>Sucre</t>
  </si>
  <si>
    <t>Tolima</t>
  </si>
  <si>
    <t>Valle del Cauca</t>
  </si>
  <si>
    <t>Arauca</t>
  </si>
  <si>
    <t>Casanare</t>
  </si>
  <si>
    <t>Putumayo</t>
  </si>
  <si>
    <t>San Andrés</t>
  </si>
  <si>
    <t>Amazonas</t>
  </si>
  <si>
    <t>Guainía</t>
  </si>
  <si>
    <t>Guaviare</t>
  </si>
  <si>
    <t>Vaupés</t>
  </si>
  <si>
    <t>Vichada</t>
  </si>
  <si>
    <t>min</t>
  </si>
  <si>
    <t>ESTADÍSTICAS DESCRIPTIVAS</t>
  </si>
  <si>
    <t>PROMEDIO</t>
  </si>
  <si>
    <t>NA</t>
  </si>
  <si>
    <t>DESVIACIOÓN ESTANDAR</t>
  </si>
  <si>
    <t>VARIANZA</t>
  </si>
  <si>
    <t>MÁXIMO</t>
  </si>
  <si>
    <t>MINIMO</t>
  </si>
  <si>
    <t>OBSERVACIONES</t>
  </si>
  <si>
    <r>
      <rPr>
        <b/>
        <sz val="12"/>
        <color theme="1"/>
        <rFont val="Times New Roman"/>
        <family val="1"/>
      </rPr>
      <t>*PARA ESTE INDICADOR NO HAY UN CAMBIO SIGNIFICATIVO EN LA LISTA DE ASISTENCIA A LAS SESIONES PLENARIAS DE LOS AÑOS 2022-2023</t>
    </r>
    <r>
      <rPr>
        <sz val="9"/>
        <color theme="1"/>
        <rFont val="Times New Roman"/>
        <family val="1"/>
      </rPr>
      <t xml:space="preserve">
No se tienen en cuenta las siguientes circunscripciones:
-C.E. COMUNIDADES INDIGENAS
-FORMULA VICEPRESIDENCIAL ART.112 CP
-AFRODESCENDIENTES
-C. E. INTERNACIONAL</t>
    </r>
  </si>
  <si>
    <t>Cargos de elección popular</t>
  </si>
  <si>
    <t xml:space="preserve"> Medir y evaluar la presencia de mujeres en cargos ejecutivos para garantizar la equidad en la toma de decisiones y promover una administración más diversa y representativa. Este objetivo es fundamental para identificar y abordar las brechas de género en posiciones de liderazgo y poder, asegurando que las mujeres tengan oportunidades equitativas para influir y participar en procesos decisivos a nivel ejecutivo.</t>
  </si>
  <si>
    <r>
      <t>Número de mujeres que ejercen en la rama ejecutiva y número de hombres que ejercen en la rama ejecutiva</t>
    </r>
    <r>
      <rPr>
        <b/>
        <sz val="10"/>
        <color theme="1"/>
        <rFont val="Times New Roman"/>
        <family val="1"/>
      </rPr>
      <t>*</t>
    </r>
  </si>
  <si>
    <t>Misión de Observación Electoral - MOE [2023]</t>
  </si>
  <si>
    <t>Conteo de personas en cargos ejecutivos de elección popular (alcalde, gobernador, asamblea, concejo, JAL).</t>
  </si>
  <si>
    <r>
      <rPr>
        <b/>
        <sz val="10"/>
        <color theme="1"/>
        <rFont val="Times New Roman"/>
        <family val="1"/>
      </rPr>
      <t>*</t>
    </r>
    <r>
      <rPr>
        <sz val="9"/>
        <color theme="1"/>
        <rFont val="Times New Roman"/>
        <family val="1"/>
      </rPr>
      <t xml:space="preserve"> Se toman las personas con cargos de elección popular que comprenden a los municipios y departamentos, estas son:
-alcaldes 
-gobernador
-asamblea
-concejo
-JAL</t>
    </r>
  </si>
  <si>
    <t xml:space="preserve"> Medir y evaluar la presencia de mujeres en cargos ejecutivos de tipo administrativo de libre nombramiento y remoción en el nivel directivo para garantizar la equidad en la toma de decisiones y promover una administración más diversa y representativa. Este objetivo es fundamental para identificar y abordar las brechas de género en posiciones de liderazgo y poder, asegurando que las mujeres tengan oportunidades equitativas para influir y participar en procesos decisivos.</t>
  </si>
  <si>
    <t>Número de mujeres en cargos ejecutivos de tipo administrativo de libre nombramiento y remoción y número de hombres en cargos ejecutivos de tipo administrativo de libre nombramiento y remoción</t>
  </si>
  <si>
    <t>Servidores públicos - Función Pública [2023]</t>
  </si>
  <si>
    <t xml:space="preserve">Tipo de Nombramiento donde se cuentan únicamente los de libre nombramiento y remoción y el Nivel jerárquico del empleo donde se cuentan únicamente los Directivos. </t>
  </si>
  <si>
    <t>Archipiélago de San Andrés</t>
  </si>
  <si>
    <r>
      <t xml:space="preserve">Se toma la información por tipo de nombramiento de </t>
    </r>
    <r>
      <rPr>
        <b/>
        <sz val="9"/>
        <color theme="1"/>
        <rFont val="Times New Roman"/>
        <family val="1"/>
      </rPr>
      <t xml:space="preserve">libre nombramiento y remoción </t>
    </r>
    <r>
      <rPr>
        <sz val="9"/>
        <color theme="1"/>
        <rFont val="Times New Roman"/>
        <family val="1"/>
      </rPr>
      <t xml:space="preserve">y el nivel jerárquico del empleo únicamente de los </t>
    </r>
    <r>
      <rPr>
        <b/>
        <sz val="9"/>
        <color theme="1"/>
        <rFont val="Times New Roman"/>
        <family val="1"/>
      </rPr>
      <t>Directivos</t>
    </r>
    <r>
      <rPr>
        <sz val="9"/>
        <color theme="1"/>
        <rFont val="Times New Roman"/>
        <family val="1"/>
      </rPr>
      <t xml:space="preserve">. </t>
    </r>
  </si>
  <si>
    <t>Acceso a cargos de representación política</t>
  </si>
  <si>
    <t>Max</t>
  </si>
  <si>
    <t>Si el indicador es mayor que cero (0), la brecha de género esta a favor de las mujeres, en caso contrario, la brecha de género esta a favor de los hombres, indicando así el porcentaje de disparidad entre géneros. Ej. Para el departamento de Risaralda se reporta que los hombres tienen una representación en cámara de representantes en un 66.67% mas que las mujeres.</t>
  </si>
  <si>
    <t>Si el indicador es mayor que cero (0), la brecha de género esta a favor de las mujeres, en caso contrario, la brecha de genero esta a favor de los hombres, indicando así el porcentaje de disparidad entre géneros. Ej. Para el departamento de Antioquia se reporta que los hombres tienen una representación en roles ejecutivos en un 34.57% mas que las mujeres.</t>
  </si>
  <si>
    <t>Si el indicador es mayor que cero (0), la brecha de género esta a favor de las mujeres, en caso contrario, la brecha de genero esta a favor de los hombres, indicando así el porcentaje de disparidad entre géneros. Ej. Para el departamento de Boyacá se reporta que las mujeres tienen una representación en cargos ejecutivos de libre nombramiento y remoción en un 46.16% mas que los hombres.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</si>
</sst>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11" x14ac:knownFonts="1">
    <font>
      <sz val="11"/>
      <color theme="1"/>
      <name val="Aptos Narrow"/>
      <family val="2"/>
      <scheme val="minor"/>
    </font>
    <font>
      <sz val="11"/>
      <color theme="1"/>
      <name val="Aptos Narrow"/>
      <family val="2"/>
      <scheme val="minor"/>
    </font>
    <font>
      <sz val="11"/>
      <color theme="1"/>
      <name val="Times New Roman"/>
      <family val="1"/>
    </font>
    <font>
      <b/>
      <sz val="14"/>
      <color theme="1"/>
      <name val="Times New Roman"/>
      <family val="1"/>
    </font>
    <font>
      <sz val="9"/>
      <color theme="1"/>
      <name val="Times New Roman"/>
      <family val="1"/>
    </font>
    <font>
      <sz val="12"/>
      <color theme="1"/>
      <name val="Aptos Narrow"/>
      <family val="2"/>
      <scheme val="minor"/>
    </font>
    <font>
      <b/>
      <sz val="11"/>
      <color theme="0"/>
      <name val="Times New Roman"/>
      <family val="1"/>
    </font>
    <font>
      <sz val="11"/>
      <name val="Calibri"/>
      <family val="2"/>
    </font>
    <font>
      <b/>
      <sz val="9"/>
      <color theme="1"/>
      <name val="Times New Roman"/>
      <family val="1"/>
    </font>
    <font>
      <b/>
      <sz val="10"/>
      <color theme="1"/>
      <name val="Times New Roman"/>
      <family val="1"/>
    </font>
    <font>
      <b/>
      <sz val="12"/>
      <color theme="1"/>
      <name val="Times New Roman"/>
      <family val="1"/>
    </font>
  </fonts>
  <fills count="7">
    <fill>
      <patternFill patternType="none"/>
    </fill>
    <fill>
      <patternFill patternType="gray125"/>
    </fill>
    <fill>
      <patternFill patternType="solid">
        <fgColor rgb="FFC5E5DA"/>
        <bgColor indexed="64"/>
      </patternFill>
    </fill>
    <fill>
      <patternFill patternType="solid">
        <fgColor rgb="FFEBF5F2"/>
        <bgColor indexed="64"/>
      </patternFill>
    </fill>
    <fill>
      <patternFill patternType="solid">
        <fgColor rgb="FFFFFF00"/>
        <bgColor indexed="64"/>
      </patternFill>
    </fill>
    <fill>
      <patternFill patternType="solid">
        <fgColor rgb="FFC00000"/>
        <bgColor rgb="FFC00000"/>
      </patternFill>
    </fill>
    <fill>
      <patternFill patternType="solid">
        <fgColor rgb="FFEBF5F2"/>
        <bgColor rgb="FFEBF5F2"/>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5" fillId="0" borderId="0"/>
    <xf numFmtId="0" fontId="1" fillId="0" borderId="0"/>
  </cellStyleXfs>
  <cellXfs count="36">
    <xf numFmtId="0" fontId="0" fillId="0" borderId="0" xfId="0"/>
    <xf numFmtId="0" fontId="2" fillId="0" borderId="0" xfId="0" applyFont="1" applyAlignment="1">
      <alignment horizontal="center" vertical="center"/>
    </xf>
    <xf numFmtId="0" fontId="4" fillId="3"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2"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xf>
    <xf numFmtId="1" fontId="4" fillId="0" borderId="1" xfId="2" applyNumberFormat="1" applyFont="1" applyBorder="1" applyAlignment="1">
      <alignment horizontal="center" vertical="center" wrapText="1"/>
    </xf>
    <xf numFmtId="10" fontId="4" fillId="0" borderId="3" xfId="2" applyNumberFormat="1" applyFont="1" applyBorder="1" applyAlignment="1">
      <alignment horizontal="center" vertical="center" wrapText="1"/>
    </xf>
    <xf numFmtId="1" fontId="4" fillId="0" borderId="3" xfId="2" applyNumberFormat="1" applyFont="1" applyBorder="1" applyAlignment="1">
      <alignment horizontal="center" vertical="center" wrapText="1"/>
    </xf>
    <xf numFmtId="10" fontId="4" fillId="0" borderId="2" xfId="2" applyNumberFormat="1" applyFont="1" applyBorder="1" applyAlignment="1">
      <alignment horizontal="center" vertical="center" wrapText="1"/>
    </xf>
    <xf numFmtId="10" fontId="4" fillId="4" borderId="1" xfId="2" applyNumberFormat="1" applyFont="1" applyFill="1" applyBorder="1" applyAlignment="1">
      <alignment horizontal="center" vertical="center" wrapText="1"/>
    </xf>
    <xf numFmtId="10" fontId="2" fillId="0" borderId="0" xfId="2" applyNumberFormat="1" applyFont="1" applyAlignment="1">
      <alignment horizontal="center" vertical="center"/>
    </xf>
    <xf numFmtId="0" fontId="4" fillId="0" borderId="3" xfId="0" applyFont="1" applyBorder="1" applyAlignment="1">
      <alignment horizontal="center" vertical="center" wrapText="1"/>
    </xf>
    <xf numFmtId="10" fontId="4" fillId="0" borderId="3" xfId="0" applyNumberFormat="1" applyFont="1" applyBorder="1" applyAlignment="1">
      <alignment horizontal="center" vertical="center" wrapText="1"/>
    </xf>
    <xf numFmtId="0" fontId="4" fillId="0" borderId="1" xfId="2"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2" fontId="4" fillId="0" borderId="1" xfId="2" applyNumberFormat="1" applyFont="1" applyBorder="1" applyAlignment="1">
      <alignment horizontal="center" vertical="center" wrapText="1"/>
    </xf>
    <xf numFmtId="2" fontId="4" fillId="0" borderId="1" xfId="1" applyNumberFormat="1" applyFont="1" applyBorder="1" applyAlignment="1">
      <alignment horizontal="center" vertical="center" wrapText="1"/>
    </xf>
    <xf numFmtId="2" fontId="4" fillId="0" borderId="1" xfId="2" applyNumberFormat="1" applyFont="1" applyFill="1" applyBorder="1" applyAlignment="1">
      <alignment horizontal="center" vertical="center" wrapText="1"/>
    </xf>
    <xf numFmtId="0" fontId="6" fillId="5" borderId="4" xfId="3" applyFont="1" applyFill="1" applyBorder="1" applyAlignment="1">
      <alignment horizontal="center"/>
    </xf>
    <xf numFmtId="0" fontId="6" fillId="5" borderId="5" xfId="3" applyFont="1" applyFill="1" applyBorder="1" applyAlignment="1">
      <alignment horizontal="center"/>
    </xf>
    <xf numFmtId="0" fontId="2" fillId="0" borderId="0" xfId="3" applyFont="1" applyAlignment="1">
      <alignment horizontal="center"/>
    </xf>
    <xf numFmtId="0" fontId="2" fillId="0" borderId="4" xfId="3" applyFont="1" applyBorder="1" applyAlignment="1">
      <alignment horizontal="center"/>
    </xf>
    <xf numFmtId="2" fontId="4" fillId="0" borderId="3" xfId="2" applyNumberFormat="1" applyFont="1" applyBorder="1" applyAlignment="1">
      <alignment horizontal="center" vertical="center" wrapText="1"/>
    </xf>
    <xf numFmtId="164" fontId="4" fillId="0" borderId="1" xfId="2" applyNumberFormat="1" applyFont="1" applyBorder="1" applyAlignment="1">
      <alignment horizontal="center" vertical="center" wrapText="1"/>
    </xf>
    <xf numFmtId="164" fontId="4" fillId="0" borderId="1" xfId="2"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2" borderId="1" xfId="0" applyFont="1" applyFill="1" applyBorder="1" applyAlignment="1">
      <alignment horizontal="center" vertical="center"/>
    </xf>
    <xf numFmtId="0" fontId="4" fillId="6"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7" fillId="0" borderId="1" xfId="0" applyFont="1" applyBorder="1"/>
  </cellXfs>
  <cellStyles count="7">
    <cellStyle name="Millares" xfId="1" builtinId="3"/>
    <cellStyle name="Normal" xfId="0" builtinId="0"/>
    <cellStyle name="Normal 2" xfId="3" xr:uid="{48358E4D-7190-4EEA-8E1A-F56231D21DF7}"/>
    <cellStyle name="Normal 2 2" xfId="6" xr:uid="{90958AC5-5EF9-4242-8AE9-34375A99D832}"/>
    <cellStyle name="Normal 3" xfId="4" xr:uid="{E6917A76-5EC6-4CE0-ADA2-AD033445EFC1}"/>
    <cellStyle name="Normal 4" xfId="5" xr:uid="{0624AD95-409B-4940-9EF3-012E275D4FBE}"/>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67</xdr:row>
      <xdr:rowOff>898036</xdr:rowOff>
    </xdr:from>
    <xdr:to>
      <xdr:col>13</xdr:col>
      <xdr:colOff>257719</xdr:colOff>
      <xdr:row>74</xdr:row>
      <xdr:rowOff>134558</xdr:rowOff>
    </xdr:to>
    <xdr:pic>
      <xdr:nvPicPr>
        <xdr:cNvPr id="3" name="Imagen 2">
          <a:extLst>
            <a:ext uri="{FF2B5EF4-FFF2-40B4-BE49-F238E27FC236}">
              <a16:creationId xmlns:a16="http://schemas.microsoft.com/office/drawing/2014/main" id="{78C640D1-B915-4BB8-A412-EA07E7B35572}"/>
            </a:ext>
          </a:extLst>
        </xdr:cNvPr>
        <xdr:cNvPicPr>
          <a:picLocks noChangeAspect="1"/>
        </xdr:cNvPicPr>
      </xdr:nvPicPr>
      <xdr:blipFill rotWithShape="1">
        <a:blip xmlns:r="http://schemas.openxmlformats.org/officeDocument/2006/relationships" r:embed="rId1"/>
        <a:srcRect r="1627"/>
        <a:stretch/>
      </xdr:blipFill>
      <xdr:spPr>
        <a:xfrm>
          <a:off x="0" y="15385107"/>
          <a:ext cx="13447576" cy="1223165"/>
        </a:xfrm>
        <a:prstGeom prst="rect">
          <a:avLst/>
        </a:prstGeom>
      </xdr:spPr>
    </xdr:pic>
    <xdr:clientData/>
  </xdr:twoCellAnchor>
  <xdr:oneCellAnchor>
    <xdr:from>
      <xdr:col>1</xdr:col>
      <xdr:colOff>537109</xdr:colOff>
      <xdr:row>18</xdr:row>
      <xdr:rowOff>34037</xdr:rowOff>
    </xdr:from>
    <xdr:ext cx="11094065" cy="566950"/>
    <mc:AlternateContent xmlns:mc="http://schemas.openxmlformats.org/markup-compatibility/2006" xmlns:a14="http://schemas.microsoft.com/office/drawing/2010/main">
      <mc:Choice Requires="a14">
        <xdr:sp macro="" textlink="">
          <xdr:nvSpPr>
            <xdr:cNvPr id="11" name="CuadroTexto 10">
              <a:extLst>
                <a:ext uri="{FF2B5EF4-FFF2-40B4-BE49-F238E27FC236}">
                  <a16:creationId xmlns:a16="http://schemas.microsoft.com/office/drawing/2014/main" id="{D49937ED-F2F1-4AF0-BB90-3B51CF08CD73}"/>
                </a:ext>
              </a:extLst>
            </xdr:cNvPr>
            <xdr:cNvSpPr txBox="1"/>
          </xdr:nvSpPr>
          <xdr:spPr>
            <a:xfrm>
              <a:off x="1857002" y="4987037"/>
              <a:ext cx="11094065" cy="5669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𝑚𝑢𝑗𝑒𝑟𝑒𝑠</m:t>
                            </m:r>
                            <m:r>
                              <a:rPr lang="es-CO" sz="900" b="0" i="1">
                                <a:latin typeface="Cambria Math" panose="02040503050406030204" pitchFamily="18" charset="0"/>
                              </a:rPr>
                              <m:t> </m:t>
                            </m:r>
                            <m:r>
                              <a:rPr lang="es-CO" sz="900" b="0" i="1">
                                <a:latin typeface="Cambria Math" panose="02040503050406030204" pitchFamily="18" charset="0"/>
                              </a:rPr>
                              <m:t>𝑒𝑛</m:t>
                            </m:r>
                            <m:r>
                              <a:rPr lang="es-CO" sz="900" b="0" i="1">
                                <a:latin typeface="Cambria Math" panose="02040503050406030204" pitchFamily="18" charset="0"/>
                              </a:rPr>
                              <m:t> </m:t>
                            </m:r>
                            <m:r>
                              <a:rPr lang="es-ES" sz="900" b="0" i="1">
                                <a:latin typeface="Cambria Math" panose="02040503050406030204" pitchFamily="18" charset="0"/>
                              </a:rPr>
                              <m:t>𝑙𝑎</m:t>
                            </m:r>
                            <m:r>
                              <a:rPr lang="es-ES" sz="900" b="0" i="1">
                                <a:latin typeface="Cambria Math" panose="02040503050406030204" pitchFamily="18" charset="0"/>
                              </a:rPr>
                              <m:t> </m:t>
                            </m:r>
                            <m:r>
                              <a:rPr lang="es-ES" sz="900" b="0" i="1">
                                <a:latin typeface="Cambria Math" panose="02040503050406030204" pitchFamily="18" charset="0"/>
                              </a:rPr>
                              <m:t>𝑐</m:t>
                            </m:r>
                            <m:r>
                              <a:rPr lang="es-ES" sz="900" b="0" i="1">
                                <a:latin typeface="Cambria Math" panose="02040503050406030204" pitchFamily="18" charset="0"/>
                              </a:rPr>
                              <m:t>á</m:t>
                            </m:r>
                            <m:r>
                              <a:rPr lang="es-ES" sz="900" b="0" i="1">
                                <a:latin typeface="Cambria Math" panose="02040503050406030204" pitchFamily="18" charset="0"/>
                              </a:rPr>
                              <m:t>𝑚𝑎𝑟𝑎</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𝑟𝑒𝑝𝑟𝑒𝑠𝑒𝑛𝑡𝑎𝑛𝑡𝑒𝑠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𝑐𝑢𝑟𝑢𝑙𝑒𝑠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𝑒𝑙</m:t>
                            </m:r>
                            <m:r>
                              <a:rPr lang="es-ES" sz="900" b="0" i="1">
                                <a:latin typeface="Cambria Math" panose="02040503050406030204" pitchFamily="18" charset="0"/>
                              </a:rPr>
                              <m:t> </m:t>
                            </m:r>
                            <m:r>
                              <a:rPr lang="es-ES" sz="900" b="0" i="1">
                                <a:latin typeface="Cambria Math" panose="02040503050406030204" pitchFamily="18" charset="0"/>
                              </a:rPr>
                              <m:t>𝑑𝑒𝑝𝑎𝑟𝑡𝑎𝑚𝑒𝑛𝑡𝑜</m:t>
                            </m:r>
                          </m:den>
                        </m:f>
                        <m:r>
                          <a:rPr lang="es-CO" sz="900" b="0" i="1">
                            <a:latin typeface="Cambria Math" panose="02040503050406030204" pitchFamily="18" charset="0"/>
                          </a:rPr>
                          <m:t> − </m:t>
                        </m:r>
                        <m:f>
                          <m:fPr>
                            <m:ctrlPr>
                              <a:rPr lang="es-CO" sz="900" b="0" i="1">
                                <a:solidFill>
                                  <a:schemeClr val="tx1"/>
                                </a:solidFill>
                                <a:effectLst/>
                                <a:latin typeface="Cambria Math" panose="02040503050406030204" pitchFamily="18" charset="0"/>
                                <a:ea typeface="+mn-ea"/>
                                <a:cs typeface="+mn-cs"/>
                              </a:rPr>
                            </m:ctrlPr>
                          </m:fPr>
                          <m:num>
                            <m:r>
                              <a:rPr lang="es-CO" sz="900" b="0" i="1">
                                <a:solidFill>
                                  <a:schemeClr val="tx1"/>
                                </a:solidFill>
                                <a:effectLst/>
                                <a:latin typeface="Cambria Math" panose="02040503050406030204" pitchFamily="18" charset="0"/>
                                <a:ea typeface="+mn-ea"/>
                                <a:cs typeface="+mn-cs"/>
                              </a:rPr>
                              <m:t>𝑁</m:t>
                            </m:r>
                            <m:r>
                              <a:rPr lang="es-CO" sz="900" b="0" i="1">
                                <a:solidFill>
                                  <a:schemeClr val="tx1"/>
                                </a:solidFill>
                                <a:effectLst/>
                                <a:latin typeface="Cambria Math" panose="02040503050406030204" pitchFamily="18" charset="0"/>
                                <a:ea typeface="+mn-ea"/>
                                <a:cs typeface="+mn-cs"/>
                              </a:rPr>
                              <m:t>ú</m:t>
                            </m:r>
                            <m:r>
                              <a:rPr lang="es-CO" sz="900" b="0" i="1">
                                <a:solidFill>
                                  <a:schemeClr val="tx1"/>
                                </a:solidFill>
                                <a:effectLst/>
                                <a:latin typeface="Cambria Math" panose="02040503050406030204" pitchFamily="18" charset="0"/>
                                <a:ea typeface="+mn-ea"/>
                                <a:cs typeface="+mn-cs"/>
                              </a:rPr>
                              <m:t>𝑚𝑒𝑟𝑜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h𝑜𝑚𝑏𝑟𝑒𝑠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𝑒𝑛</m:t>
                            </m:r>
                            <m:r>
                              <a:rPr lang="es-CO"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m:t>
                            </m:r>
                            <m:r>
                              <a:rPr lang="es-ES" sz="900" b="0" i="1">
                                <a:solidFill>
                                  <a:schemeClr val="tx1"/>
                                </a:solidFill>
                                <a:effectLst/>
                                <a:latin typeface="Cambria Math" panose="02040503050406030204" pitchFamily="18" charset="0"/>
                                <a:ea typeface="+mn-ea"/>
                                <a:cs typeface="+mn-cs"/>
                              </a:rPr>
                              <m:t>á</m:t>
                            </m:r>
                            <m:r>
                              <a:rPr lang="es-ES" sz="900" b="0" i="1">
                                <a:solidFill>
                                  <a:schemeClr val="tx1"/>
                                </a:solidFill>
                                <a:effectLst/>
                                <a:latin typeface="Cambria Math" panose="02040503050406030204" pitchFamily="18" charset="0"/>
                                <a:ea typeface="+mn-ea"/>
                                <a:cs typeface="+mn-cs"/>
                              </a:rPr>
                              <m:t>𝑚𝑎𝑟𝑎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𝑟𝑒𝑝𝑟𝑒𝑠𝑒𝑛𝑡𝑎𝑛𝑡𝑒𝑠</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𝑐𝑢𝑟𝑢𝑙𝑒𝑠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𝑑𝑒𝑝𝑎𝑟𝑡𝑎𝑚𝑒𝑛𝑡𝑜</m:t>
                            </m:r>
                          </m:den>
                        </m:f>
                        <m:r>
                          <a:rPr lang="es-CO" sz="900" b="0" i="1">
                            <a:solidFill>
                              <a:schemeClr val="tx1"/>
                            </a:solidFill>
                            <a:effectLst/>
                            <a:latin typeface="Cambria Math" panose="02040503050406030204" pitchFamily="18" charset="0"/>
                            <a:ea typeface="+mn-ea"/>
                            <a:cs typeface="+mn-cs"/>
                          </a:rPr>
                          <m:t> </m:t>
                        </m:r>
                      </m:num>
                      <m:den>
                        <m:f>
                          <m:fPr>
                            <m:ctrlPr>
                              <a:rPr lang="es-CO" sz="900" b="0" i="1">
                                <a:solidFill>
                                  <a:schemeClr val="tx1"/>
                                </a:solidFill>
                                <a:effectLst/>
                                <a:latin typeface="Cambria Math" panose="02040503050406030204" pitchFamily="18" charset="0"/>
                                <a:ea typeface="+mn-ea"/>
                                <a:cs typeface="+mn-cs"/>
                              </a:rPr>
                            </m:ctrlPr>
                          </m:fPr>
                          <m:num>
                            <m:r>
                              <a:rPr lang="es-CO" sz="900" b="0" i="1">
                                <a:solidFill>
                                  <a:schemeClr val="tx1"/>
                                </a:solidFill>
                                <a:effectLst/>
                                <a:latin typeface="Cambria Math" panose="02040503050406030204" pitchFamily="18" charset="0"/>
                                <a:ea typeface="+mn-ea"/>
                                <a:cs typeface="+mn-cs"/>
                              </a:rPr>
                              <m:t>𝑁</m:t>
                            </m:r>
                            <m:r>
                              <a:rPr lang="es-CO" sz="900" b="0" i="1">
                                <a:solidFill>
                                  <a:schemeClr val="tx1"/>
                                </a:solidFill>
                                <a:effectLst/>
                                <a:latin typeface="Cambria Math" panose="02040503050406030204" pitchFamily="18" charset="0"/>
                                <a:ea typeface="+mn-ea"/>
                                <a:cs typeface="+mn-cs"/>
                              </a:rPr>
                              <m:t>ú</m:t>
                            </m:r>
                            <m:r>
                              <a:rPr lang="es-CO" sz="900" b="0" i="1">
                                <a:solidFill>
                                  <a:schemeClr val="tx1"/>
                                </a:solidFill>
                                <a:effectLst/>
                                <a:latin typeface="Cambria Math" panose="02040503050406030204" pitchFamily="18" charset="0"/>
                                <a:ea typeface="+mn-ea"/>
                                <a:cs typeface="+mn-cs"/>
                              </a:rPr>
                              <m:t>𝑚𝑒𝑟𝑜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h𝑜𝑚𝑏𝑟𝑒𝑠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𝑒𝑛</m:t>
                            </m:r>
                            <m:r>
                              <a:rPr lang="es-CO"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𝑐</m:t>
                            </m:r>
                            <m:r>
                              <a:rPr lang="es-ES" sz="900" b="0" i="1">
                                <a:solidFill>
                                  <a:schemeClr val="tx1"/>
                                </a:solidFill>
                                <a:effectLst/>
                                <a:latin typeface="Cambria Math" panose="02040503050406030204" pitchFamily="18" charset="0"/>
                                <a:ea typeface="+mn-ea"/>
                                <a:cs typeface="+mn-cs"/>
                              </a:rPr>
                              <m:t>á</m:t>
                            </m:r>
                            <m:r>
                              <a:rPr lang="es-ES" sz="900" b="0" i="1">
                                <a:solidFill>
                                  <a:schemeClr val="tx1"/>
                                </a:solidFill>
                                <a:effectLst/>
                                <a:latin typeface="Cambria Math" panose="02040503050406030204" pitchFamily="18" charset="0"/>
                                <a:ea typeface="+mn-ea"/>
                                <a:cs typeface="+mn-cs"/>
                              </a:rPr>
                              <m:t>𝑚𝑎𝑟𝑎</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𝑟𝑒𝑝𝑟𝑒𝑠𝑒𝑛𝑡𝑎𝑛𝑡𝑒𝑠</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𝑐𝑢𝑟𝑢𝑙𝑒𝑠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𝑑𝑒𝑝𝑎𝑟𝑡𝑎𝑚𝑒𝑛𝑡𝑜</m:t>
                            </m:r>
                          </m:den>
                        </m:f>
                      </m:den>
                    </m:f>
                  </m:oMath>
                </m:oMathPara>
              </a14:m>
              <a:endParaRPr lang="es-CO" sz="900"/>
            </a:p>
          </xdr:txBody>
        </xdr:sp>
      </mc:Choice>
      <mc:Fallback xmlns="">
        <xdr:sp macro="" textlink="">
          <xdr:nvSpPr>
            <xdr:cNvPr id="11" name="CuadroTexto 10">
              <a:extLst>
                <a:ext uri="{FF2B5EF4-FFF2-40B4-BE49-F238E27FC236}">
                  <a16:creationId xmlns:a16="http://schemas.microsoft.com/office/drawing/2014/main" id="{D49937ED-F2F1-4AF0-BB90-3B51CF08CD73}"/>
                </a:ext>
              </a:extLst>
            </xdr:cNvPr>
            <xdr:cNvSpPr txBox="1"/>
          </xdr:nvSpPr>
          <xdr:spPr>
            <a:xfrm>
              <a:off x="1857002" y="4987037"/>
              <a:ext cx="11094065" cy="5669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a:t>
              </a:r>
              <a:r>
                <a:rPr lang="es-CO" sz="900" b="0" i="0">
                  <a:latin typeface="Cambria Math" panose="02040503050406030204" pitchFamily="18" charset="0"/>
                </a:rPr>
                <a:t>(𝑁ú𝑚𝑒𝑟𝑜 𝑑𝑒 𝑚𝑢𝑗𝑒𝑟𝑒𝑠 𝑒𝑛 </a:t>
              </a:r>
              <a:r>
                <a:rPr lang="es-ES" sz="900" b="0" i="0">
                  <a:latin typeface="Cambria Math" panose="02040503050406030204" pitchFamily="18" charset="0"/>
                </a:rPr>
                <a:t>𝑙𝑎 𝑐á𝑚𝑎𝑟𝑎 𝑑𝑒 𝑟𝑒𝑝𝑟𝑒𝑠𝑒𝑛𝑡𝑎𝑛𝑡𝑒𝑠</a:t>
              </a:r>
              <a:r>
                <a:rPr lang="es-CO" sz="900" b="0" i="0">
                  <a:latin typeface="Cambria Math" panose="02040503050406030204" pitchFamily="18" charset="0"/>
                </a:rPr>
                <a:t>)/(</a:t>
              </a:r>
              <a:r>
                <a:rPr lang="es-ES" sz="900" b="0" i="0">
                  <a:latin typeface="Cambria Math" panose="02040503050406030204" pitchFamily="18" charset="0"/>
                </a:rPr>
                <a:t>𝑇𝑜𝑡𝑎𝑙 𝑑𝑒 𝑐𝑢𝑟𝑢𝑙𝑒𝑠 𝑒𝑛 𝑒𝑙 𝑑𝑒𝑝𝑎𝑟𝑡𝑎𝑚𝑒𝑛𝑡𝑜</a:t>
              </a:r>
              <a:r>
                <a:rPr lang="es-CO" sz="900" b="0" i="0">
                  <a:latin typeface="Cambria Math" panose="02040503050406030204" pitchFamily="18" charset="0"/>
                </a:rPr>
                <a:t>)  − </a:t>
              </a:r>
              <a:r>
                <a:rPr lang="es-CO" sz="900" b="0" i="0">
                  <a:solidFill>
                    <a:schemeClr val="tx1"/>
                  </a:solidFill>
                  <a:effectLst/>
                  <a:latin typeface="Cambria Math" panose="02040503050406030204" pitchFamily="18" charset="0"/>
                  <a:ea typeface="+mn-ea"/>
                  <a:cs typeface="+mn-cs"/>
                </a:rPr>
                <a:t>(𝑁ú𝑚𝑒𝑟𝑜 𝑑𝑒 </a:t>
              </a:r>
              <a:r>
                <a:rPr lang="es-ES" sz="900" b="0" i="0">
                  <a:solidFill>
                    <a:schemeClr val="tx1"/>
                  </a:solidFill>
                  <a:effectLst/>
                  <a:latin typeface="Cambria Math" panose="02040503050406030204" pitchFamily="18" charset="0"/>
                  <a:ea typeface="+mn-ea"/>
                  <a:cs typeface="+mn-cs"/>
                </a:rPr>
                <a:t>ℎ𝑜𝑚𝑏𝑟𝑒𝑠</a:t>
              </a:r>
              <a:r>
                <a:rPr lang="es-CO" sz="900" b="0" i="0">
                  <a:solidFill>
                    <a:schemeClr val="tx1"/>
                  </a:solidFill>
                  <a:effectLst/>
                  <a:latin typeface="Cambria Math" panose="02040503050406030204" pitchFamily="18" charset="0"/>
                  <a:ea typeface="+mn-ea"/>
                  <a:cs typeface="+mn-cs"/>
                </a:rPr>
                <a:t> 𝑒𝑛 </a:t>
              </a:r>
              <a:r>
                <a:rPr lang="es-ES" sz="900" b="0" i="0">
                  <a:solidFill>
                    <a:schemeClr val="tx1"/>
                  </a:solidFill>
                  <a:effectLst/>
                  <a:latin typeface="Cambria Math" panose="02040503050406030204" pitchFamily="18" charset="0"/>
                  <a:ea typeface="+mn-ea"/>
                  <a:cs typeface="+mn-cs"/>
                </a:rPr>
                <a:t>𝑙𝑎 𝑐á𝑚𝑎𝑟𝑎 𝑑𝑒 𝑟𝑒𝑝𝑟𝑒𝑠𝑒𝑛𝑡𝑎𝑛𝑡𝑒𝑠</a:t>
              </a:r>
              <a:r>
                <a:rPr lang="es-CO" sz="900" b="0" i="0">
                  <a:solidFill>
                    <a:schemeClr val="tx1"/>
                  </a:solidFill>
                  <a:effectLst/>
                  <a:latin typeface="Cambria Math" panose="02040503050406030204" pitchFamily="18" charset="0"/>
                  <a:ea typeface="+mn-ea"/>
                  <a:cs typeface="+mn-cs"/>
                </a:rPr>
                <a:t>)/(</a:t>
              </a:r>
              <a:r>
                <a:rPr lang="es-ES" sz="1100" b="0" i="0">
                  <a:solidFill>
                    <a:schemeClr val="tx1"/>
                  </a:solidFill>
                  <a:effectLst/>
                  <a:latin typeface="+mn-lt"/>
                  <a:ea typeface="+mn-ea"/>
                  <a:cs typeface="+mn-cs"/>
                </a:rPr>
                <a:t>𝑇𝑜𝑡𝑎𝑙 𝑑𝑒 𝑐𝑢𝑟𝑢𝑙𝑒𝑠 𝑒𝑛 𝑒𝑙 𝑑𝑒𝑝𝑎𝑟𝑡𝑎𝑚𝑒𝑛𝑡𝑜</a:t>
              </a:r>
              <a:r>
                <a:rPr lang="es-CO" sz="900" b="0" i="0">
                  <a:solidFill>
                    <a:schemeClr val="tx1"/>
                  </a:solidFill>
                  <a:effectLst/>
                  <a:latin typeface="Cambria Math" panose="02040503050406030204" pitchFamily="18" charset="0"/>
                  <a:ea typeface="+mn-ea"/>
                  <a:cs typeface="+mn-cs"/>
                </a:rPr>
                <a:t>)  )/((𝑁ú𝑚𝑒𝑟𝑜 𝑑𝑒 ℎ𝑜𝑚𝑏𝑟𝑒𝑠 𝑒𝑛 </a:t>
              </a:r>
              <a:r>
                <a:rPr lang="es-ES" sz="900" b="0" i="0">
                  <a:solidFill>
                    <a:schemeClr val="tx1"/>
                  </a:solidFill>
                  <a:effectLst/>
                  <a:latin typeface="Cambria Math" panose="02040503050406030204" pitchFamily="18" charset="0"/>
                  <a:ea typeface="+mn-ea"/>
                  <a:cs typeface="+mn-cs"/>
                </a:rPr>
                <a:t>𝑙𝑎 𝑐á𝑚𝑎𝑟𝑎 𝑑𝑒 𝑟𝑒𝑝𝑟𝑒𝑠𝑒𝑛𝑡𝑎𝑛𝑡𝑒𝑠</a:t>
              </a:r>
              <a:r>
                <a:rPr lang="es-CO" sz="900" b="0" i="0">
                  <a:solidFill>
                    <a:schemeClr val="tx1"/>
                  </a:solidFill>
                  <a:effectLst/>
                  <a:latin typeface="Cambria Math" panose="02040503050406030204" pitchFamily="18" charset="0"/>
                  <a:ea typeface="+mn-ea"/>
                  <a:cs typeface="+mn-cs"/>
                </a:rPr>
                <a:t>)/(</a:t>
              </a:r>
              <a:r>
                <a:rPr lang="es-ES" sz="1100" b="0" i="0">
                  <a:solidFill>
                    <a:schemeClr val="tx1"/>
                  </a:solidFill>
                  <a:effectLst/>
                  <a:latin typeface="+mn-lt"/>
                  <a:ea typeface="+mn-ea"/>
                  <a:cs typeface="+mn-cs"/>
                </a:rPr>
                <a:t>𝑇𝑜𝑡𝑎𝑙 𝑑𝑒 𝑐𝑢𝑟𝑢𝑙𝑒𝑠 𝑒𝑛 𝑒𝑙 𝑑𝑒𝑝𝑎𝑟𝑡𝑎𝑚𝑒𝑛𝑡𝑜</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299357</xdr:colOff>
      <xdr:row>13</xdr:row>
      <xdr:rowOff>40821</xdr:rowOff>
    </xdr:to>
    <xdr:grpSp>
      <xdr:nvGrpSpPr>
        <xdr:cNvPr id="5" name="Grupo 4">
          <a:extLst>
            <a:ext uri="{FF2B5EF4-FFF2-40B4-BE49-F238E27FC236}">
              <a16:creationId xmlns:a16="http://schemas.microsoft.com/office/drawing/2014/main" id="{F7FAC7AE-0272-E58F-CBE6-6F32BBB08B3E}"/>
            </a:ext>
          </a:extLst>
        </xdr:cNvPr>
        <xdr:cNvGrpSpPr/>
      </xdr:nvGrpSpPr>
      <xdr:grpSpPr>
        <a:xfrm>
          <a:off x="0" y="0"/>
          <a:ext cx="12967607" cy="2517321"/>
          <a:chOff x="0" y="0"/>
          <a:chExt cx="12845143" cy="2517321"/>
        </a:xfrm>
      </xdr:grpSpPr>
      <xdr:pic>
        <xdr:nvPicPr>
          <xdr:cNvPr id="2" name="Imagen 1">
            <a:extLst>
              <a:ext uri="{FF2B5EF4-FFF2-40B4-BE49-F238E27FC236}">
                <a16:creationId xmlns:a16="http://schemas.microsoft.com/office/drawing/2014/main" id="{9B6B4926-310A-45F4-A53E-98D1C12E8AA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4" name="CuadroTexto 3">
            <a:extLst>
              <a:ext uri="{FF2B5EF4-FFF2-40B4-BE49-F238E27FC236}">
                <a16:creationId xmlns:a16="http://schemas.microsoft.com/office/drawing/2014/main" id="{D4F58122-495C-115E-6743-C3526E13CC3E}"/>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68</xdr:row>
      <xdr:rowOff>18108</xdr:rowOff>
    </xdr:from>
    <xdr:to>
      <xdr:col>13</xdr:col>
      <xdr:colOff>4636</xdr:colOff>
      <xdr:row>74</xdr:row>
      <xdr:rowOff>152702</xdr:rowOff>
    </xdr:to>
    <xdr:pic>
      <xdr:nvPicPr>
        <xdr:cNvPr id="3" name="Imagen 2">
          <a:extLst>
            <a:ext uri="{FF2B5EF4-FFF2-40B4-BE49-F238E27FC236}">
              <a16:creationId xmlns:a16="http://schemas.microsoft.com/office/drawing/2014/main" id="{EF0ED337-EFF0-40AF-94A5-953A9CBFC1C0}"/>
            </a:ext>
          </a:extLst>
        </xdr:cNvPr>
        <xdr:cNvPicPr>
          <a:picLocks noChangeAspect="1"/>
        </xdr:cNvPicPr>
      </xdr:nvPicPr>
      <xdr:blipFill rotWithShape="1">
        <a:blip xmlns:r="http://schemas.openxmlformats.org/officeDocument/2006/relationships" r:embed="rId1"/>
        <a:srcRect r="1627"/>
        <a:stretch/>
      </xdr:blipFill>
      <xdr:spPr>
        <a:xfrm>
          <a:off x="0" y="14450388"/>
          <a:ext cx="13159740" cy="1186155"/>
        </a:xfrm>
        <a:prstGeom prst="rect">
          <a:avLst/>
        </a:prstGeom>
      </xdr:spPr>
    </xdr:pic>
    <xdr:clientData/>
  </xdr:twoCellAnchor>
  <xdr:oneCellAnchor>
    <xdr:from>
      <xdr:col>1</xdr:col>
      <xdr:colOff>485913</xdr:colOff>
      <xdr:row>18</xdr:row>
      <xdr:rowOff>11044</xdr:rowOff>
    </xdr:from>
    <xdr:ext cx="11094065" cy="570221"/>
    <mc:AlternateContent xmlns:mc="http://schemas.openxmlformats.org/markup-compatibility/2006" xmlns:a14="http://schemas.microsoft.com/office/drawing/2010/main">
      <mc:Choice Requires="a14">
        <xdr:sp macro="" textlink="">
          <xdr:nvSpPr>
            <xdr:cNvPr id="11" name="CuadroTexto 10">
              <a:extLst>
                <a:ext uri="{FF2B5EF4-FFF2-40B4-BE49-F238E27FC236}">
                  <a16:creationId xmlns:a16="http://schemas.microsoft.com/office/drawing/2014/main" id="{9A3C6A75-116D-4784-9DB5-65BDCE6C718B}"/>
                </a:ext>
              </a:extLst>
            </xdr:cNvPr>
            <xdr:cNvSpPr txBox="1"/>
          </xdr:nvSpPr>
          <xdr:spPr>
            <a:xfrm>
              <a:off x="1843226" y="4916419"/>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𝑚𝑢𝑗𝑒𝑟𝑒𝑠</m:t>
                            </m:r>
                            <m:r>
                              <a:rPr lang="es-CO" sz="900" b="0" i="1">
                                <a:latin typeface="Cambria Math" panose="02040503050406030204" pitchFamily="18" charset="0"/>
                              </a:rPr>
                              <m:t> </m:t>
                            </m:r>
                            <m:r>
                              <a:rPr lang="es-CO" sz="900" b="0" i="1">
                                <a:latin typeface="Cambria Math" panose="02040503050406030204" pitchFamily="18" charset="0"/>
                              </a:rPr>
                              <m:t>𝑒𝑛</m:t>
                            </m:r>
                            <m:r>
                              <a:rPr lang="es-CO" sz="900" b="0" i="1">
                                <a:latin typeface="Cambria Math" panose="02040503050406030204" pitchFamily="18" charset="0"/>
                              </a:rPr>
                              <m:t> </m:t>
                            </m:r>
                            <m:r>
                              <a:rPr lang="es-CO" sz="900" b="0" i="1">
                                <a:latin typeface="Cambria Math" panose="02040503050406030204" pitchFamily="18" charset="0"/>
                              </a:rPr>
                              <m:t>𝑟𝑜𝑙𝑒𝑠</m:t>
                            </m:r>
                            <m:r>
                              <a:rPr lang="es-CO" sz="900" b="0" i="1">
                                <a:latin typeface="Cambria Math" panose="02040503050406030204" pitchFamily="18" charset="0"/>
                              </a:rPr>
                              <m:t> </m:t>
                            </m:r>
                            <m:r>
                              <a:rPr lang="es-CO" sz="900" b="0" i="1">
                                <a:latin typeface="Cambria Math" panose="02040503050406030204" pitchFamily="18" charset="0"/>
                              </a:rPr>
                              <m:t>𝑒𝑗𝑒𝑐𝑢𝑡𝑖𝑣𝑜𝑠</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𝑟𝑜𝑙𝑒𝑠</m:t>
                            </m:r>
                            <m:r>
                              <a:rPr lang="es-ES" sz="900" b="0" i="1">
                                <a:latin typeface="Cambria Math" panose="02040503050406030204" pitchFamily="18" charset="0"/>
                              </a:rPr>
                              <m:t> </m:t>
                            </m:r>
                            <m:r>
                              <a:rPr lang="es-ES" sz="900" b="0" i="1">
                                <a:latin typeface="Cambria Math" panose="02040503050406030204" pitchFamily="18" charset="0"/>
                              </a:rPr>
                              <m:t>𝑒𝑗𝑒𝑐𝑢𝑡𝑖𝑣𝑜𝑠</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𝑒𝑙</m:t>
                            </m:r>
                            <m:r>
                              <a:rPr lang="es-ES" sz="900" b="0" i="1">
                                <a:latin typeface="Cambria Math" panose="02040503050406030204" pitchFamily="18" charset="0"/>
                              </a:rPr>
                              <m:t> </m:t>
                            </m:r>
                            <m:r>
                              <a:rPr lang="es-ES" sz="900" b="0" i="1">
                                <a:latin typeface="Cambria Math" panose="02040503050406030204" pitchFamily="18" charset="0"/>
                              </a:rPr>
                              <m:t>𝑑𝑒𝑝𝑎𝑟𝑡𝑎𝑚𝑒𝑛𝑡𝑜</m:t>
                            </m:r>
                          </m:den>
                        </m:f>
                        <m:r>
                          <a:rPr lang="es-CO" sz="900" b="0" i="1">
                            <a:latin typeface="Cambria Math" panose="02040503050406030204" pitchFamily="18" charset="0"/>
                          </a:rPr>
                          <m:t> − </m:t>
                        </m:r>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h𝑜𝑚𝑏𝑟𝑒𝑠</m:t>
                            </m:r>
                            <m:r>
                              <a:rPr lang="es-CO" sz="900" b="0" i="1">
                                <a:latin typeface="Cambria Math" panose="02040503050406030204" pitchFamily="18" charset="0"/>
                              </a:rPr>
                              <m:t> </m:t>
                            </m:r>
                            <m:r>
                              <a:rPr lang="es-CO" sz="900" b="0" i="1">
                                <a:latin typeface="Cambria Math" panose="02040503050406030204" pitchFamily="18" charset="0"/>
                              </a:rPr>
                              <m:t>𝑒𝑛</m:t>
                            </m:r>
                            <m:r>
                              <a:rPr lang="es-CO" sz="900" b="0" i="1">
                                <a:latin typeface="Cambria Math" panose="02040503050406030204" pitchFamily="18" charset="0"/>
                              </a:rPr>
                              <m:t> </m:t>
                            </m:r>
                            <m:r>
                              <a:rPr lang="es-CO" sz="900" b="0" i="1">
                                <a:latin typeface="Cambria Math" panose="02040503050406030204" pitchFamily="18" charset="0"/>
                              </a:rPr>
                              <m:t>𝑟𝑜𝑙𝑒𝑠</m:t>
                            </m:r>
                            <m:r>
                              <a:rPr lang="es-CO" sz="900" b="0" i="1">
                                <a:latin typeface="Cambria Math" panose="02040503050406030204" pitchFamily="18" charset="0"/>
                              </a:rPr>
                              <m:t> </m:t>
                            </m:r>
                            <m:r>
                              <a:rPr lang="es-CO" sz="900" b="0" i="1">
                                <a:latin typeface="Cambria Math" panose="02040503050406030204" pitchFamily="18" charset="0"/>
                              </a:rPr>
                              <m:t>𝑒𝑗𝑒𝑐𝑢𝑡𝑖𝑣𝑜𝑠</m:t>
                            </m:r>
                          </m:num>
                          <m:den>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𝑟𝑜𝑙𝑒𝑠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𝑒𝑗𝑒𝑐𝑢𝑡𝑖𝑣𝑜𝑠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𝑑𝑒𝑝𝑎𝑟𝑡𝑎𝑚𝑒𝑛𝑡𝑜</m:t>
                            </m:r>
                          </m:den>
                        </m:f>
                      </m:num>
                      <m:den>
                        <m:f>
                          <m:fPr>
                            <m:ctrlPr>
                              <a:rPr lang="es-CO" sz="900" b="0" i="1">
                                <a:solidFill>
                                  <a:schemeClr val="tx1"/>
                                </a:solidFill>
                                <a:effectLst/>
                                <a:latin typeface="Cambria Math" panose="02040503050406030204" pitchFamily="18" charset="0"/>
                                <a:ea typeface="+mn-ea"/>
                                <a:cs typeface="+mn-cs"/>
                              </a:rPr>
                            </m:ctrlPr>
                          </m:fPr>
                          <m:num>
                            <m:r>
                              <a:rPr lang="es-CO" sz="900" b="0" i="1">
                                <a:solidFill>
                                  <a:schemeClr val="tx1"/>
                                </a:solidFill>
                                <a:effectLst/>
                                <a:latin typeface="Cambria Math" panose="02040503050406030204" pitchFamily="18" charset="0"/>
                                <a:ea typeface="+mn-ea"/>
                                <a:cs typeface="+mn-cs"/>
                              </a:rPr>
                              <m:t>𝑁</m:t>
                            </m:r>
                            <m:r>
                              <a:rPr lang="es-CO" sz="900" b="0" i="1">
                                <a:solidFill>
                                  <a:schemeClr val="tx1"/>
                                </a:solidFill>
                                <a:effectLst/>
                                <a:latin typeface="Cambria Math" panose="02040503050406030204" pitchFamily="18" charset="0"/>
                                <a:ea typeface="+mn-ea"/>
                                <a:cs typeface="+mn-cs"/>
                              </a:rPr>
                              <m:t>ú</m:t>
                            </m:r>
                            <m:r>
                              <a:rPr lang="es-CO" sz="900" b="0" i="1">
                                <a:solidFill>
                                  <a:schemeClr val="tx1"/>
                                </a:solidFill>
                                <a:effectLst/>
                                <a:latin typeface="Cambria Math" panose="02040503050406030204" pitchFamily="18" charset="0"/>
                                <a:ea typeface="+mn-ea"/>
                                <a:cs typeface="+mn-cs"/>
                              </a:rPr>
                              <m:t>𝑚𝑒𝑟𝑜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h𝑜𝑚𝑏𝑟𝑒𝑠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𝑒𝑛</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𝑟𝑜𝑙𝑒𝑠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𝑒𝑗𝑒𝑐𝑢𝑡𝑖𝑣𝑜𝑠</m:t>
                            </m:r>
                          </m:num>
                          <m:den>
                            <m:r>
                              <a:rPr lang="es-ES" sz="9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𝑇𝑜𝑡𝑎𝑙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𝑟𝑜𝑙𝑒𝑠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𝑒𝑗𝑒𝑐𝑢𝑡𝑖𝑣𝑜𝑠</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𝑒𝑛</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𝑒𝑙</m:t>
                            </m:r>
                            <m:r>
                              <a:rPr lang="es-ES" sz="1100" b="0" i="1">
                                <a:solidFill>
                                  <a:schemeClr val="tx1"/>
                                </a:solidFill>
                                <a:effectLst/>
                                <a:latin typeface="Cambria Math" panose="02040503050406030204" pitchFamily="18" charset="0"/>
                                <a:ea typeface="+mn-ea"/>
                                <a:cs typeface="+mn-cs"/>
                              </a:rPr>
                              <m:t> </m:t>
                            </m:r>
                            <m:r>
                              <a:rPr lang="es-ES" sz="1100" b="0" i="1">
                                <a:solidFill>
                                  <a:schemeClr val="tx1"/>
                                </a:solidFill>
                                <a:effectLst/>
                                <a:latin typeface="Cambria Math" panose="02040503050406030204" pitchFamily="18" charset="0"/>
                                <a:ea typeface="+mn-ea"/>
                                <a:cs typeface="+mn-cs"/>
                              </a:rPr>
                              <m:t>𝑑𝑒𝑝𝑎𝑟𝑡𝑎𝑚𝑒𝑛𝑡𝑜</m:t>
                            </m:r>
                          </m:den>
                        </m:f>
                      </m:den>
                    </m:f>
                  </m:oMath>
                </m:oMathPara>
              </a14:m>
              <a:endParaRPr lang="es-CO" sz="900"/>
            </a:p>
          </xdr:txBody>
        </xdr:sp>
      </mc:Choice>
      <mc:Fallback xmlns="">
        <xdr:sp macro="" textlink="">
          <xdr:nvSpPr>
            <xdr:cNvPr id="11" name="CuadroTexto 10">
              <a:extLst>
                <a:ext uri="{FF2B5EF4-FFF2-40B4-BE49-F238E27FC236}">
                  <a16:creationId xmlns:a16="http://schemas.microsoft.com/office/drawing/2014/main" id="{9A3C6A75-116D-4784-9DB5-65BDCE6C718B}"/>
                </a:ext>
              </a:extLst>
            </xdr:cNvPr>
            <xdr:cNvSpPr txBox="1"/>
          </xdr:nvSpPr>
          <xdr:spPr>
            <a:xfrm>
              <a:off x="1843226" y="4916419"/>
              <a:ext cx="11094065" cy="5702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a:t>
              </a:r>
              <a:r>
                <a:rPr lang="es-CO" sz="900" b="0" i="0">
                  <a:latin typeface="Cambria Math" panose="02040503050406030204" pitchFamily="18" charset="0"/>
                </a:rPr>
                <a:t>(𝑁ú𝑚𝑒𝑟𝑜 𝑑𝑒 𝑚𝑢𝑗𝑒𝑟𝑒𝑠 𝑒𝑛 𝑟𝑜𝑙𝑒𝑠 𝑒𝑗𝑒𝑐𝑢𝑡𝑖𝑣𝑜𝑠)/(</a:t>
              </a:r>
              <a:r>
                <a:rPr lang="es-ES" sz="900" b="0" i="0">
                  <a:latin typeface="Cambria Math" panose="02040503050406030204" pitchFamily="18" charset="0"/>
                </a:rPr>
                <a:t>𝑇𝑜𝑡𝑎𝑙 𝑑𝑒 𝑟𝑜𝑙𝑒𝑠 𝑒𝑗𝑒𝑐𝑢𝑡𝑖𝑣𝑜𝑠 𝑒𝑛 𝑒𝑙 𝑑𝑒𝑝𝑎𝑟𝑡𝑎𝑚𝑒𝑛𝑡𝑜</a:t>
              </a:r>
              <a:r>
                <a:rPr lang="es-CO" sz="900" b="0" i="0">
                  <a:latin typeface="Cambria Math" panose="02040503050406030204" pitchFamily="18" charset="0"/>
                </a:rPr>
                <a:t>)  − (𝑁ú𝑚𝑒𝑟𝑜 𝑑𝑒 ℎ𝑜𝑚𝑏𝑟𝑒𝑠 𝑒𝑛 𝑟𝑜𝑙𝑒𝑠 𝑒𝑗𝑒𝑐𝑢𝑡𝑖𝑣𝑜𝑠)/(</a:t>
              </a:r>
              <a:r>
                <a:rPr lang="es-ES" sz="1100" b="0" i="0">
                  <a:solidFill>
                    <a:schemeClr val="tx1"/>
                  </a:solidFill>
                  <a:effectLst/>
                  <a:latin typeface="+mn-lt"/>
                  <a:ea typeface="+mn-ea"/>
                  <a:cs typeface="+mn-cs"/>
                </a:rPr>
                <a:t>𝑇𝑜𝑡𝑎𝑙 𝑑𝑒 𝑟𝑜𝑙𝑒𝑠 𝑒𝑗𝑒𝑐𝑢𝑡𝑖𝑣𝑜𝑠 𝑒𝑛 𝑒𝑙 𝑑𝑒𝑝𝑎𝑟𝑡𝑎𝑚𝑒𝑛𝑡𝑜</a:t>
              </a:r>
              <a:r>
                <a:rPr lang="es-CO" sz="900" b="0" i="0">
                  <a:solidFill>
                    <a:schemeClr val="tx1"/>
                  </a:solidFill>
                  <a:effectLst/>
                  <a:latin typeface="Cambria Math" panose="02040503050406030204" pitchFamily="18" charset="0"/>
                  <a:ea typeface="+mn-ea"/>
                  <a:cs typeface="+mn-cs"/>
                </a:rPr>
                <a:t>))/((𝑁ú𝑚𝑒𝑟𝑜 𝑑𝑒 ℎ𝑜𝑚𝑏𝑟𝑒𝑠 𝑒𝑛 𝑟𝑜𝑙𝑒𝑠 𝑒𝑗𝑒𝑐𝑢𝑡𝑖𝑣𝑜𝑠)/(</a:t>
              </a:r>
              <a:r>
                <a:rPr lang="es-ES" sz="900" b="0" i="0">
                  <a:solidFill>
                    <a:schemeClr val="tx1"/>
                  </a:solidFill>
                  <a:effectLst/>
                  <a:latin typeface="Cambria Math" panose="02040503050406030204" pitchFamily="18" charset="0"/>
                  <a:ea typeface="+mn-ea"/>
                  <a:cs typeface="+mn-cs"/>
                </a:rPr>
                <a:t> </a:t>
              </a:r>
              <a:r>
                <a:rPr lang="es-ES" sz="1100" b="0" i="0">
                  <a:solidFill>
                    <a:schemeClr val="tx1"/>
                  </a:solidFill>
                  <a:effectLst/>
                  <a:latin typeface="+mn-lt"/>
                  <a:ea typeface="+mn-ea"/>
                  <a:cs typeface="+mn-cs"/>
                </a:rPr>
                <a:t>𝑇𝑜𝑡𝑎𝑙 𝑑𝑒 𝑟𝑜𝑙𝑒𝑠 𝑒𝑗𝑒𝑐𝑢𝑡𝑖𝑣𝑜𝑠 𝑒𝑛 𝑒𝑙 𝑑𝑒𝑝𝑎𝑟𝑡𝑎𝑚𝑒𝑛𝑡𝑜</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176893</xdr:colOff>
      <xdr:row>13</xdr:row>
      <xdr:rowOff>40821</xdr:rowOff>
    </xdr:to>
    <xdr:grpSp>
      <xdr:nvGrpSpPr>
        <xdr:cNvPr id="10" name="Grupo 9">
          <a:extLst>
            <a:ext uri="{FF2B5EF4-FFF2-40B4-BE49-F238E27FC236}">
              <a16:creationId xmlns:a16="http://schemas.microsoft.com/office/drawing/2014/main" id="{C4C9CE75-8339-439E-82E8-54D3350A207F}"/>
            </a:ext>
          </a:extLst>
        </xdr:cNvPr>
        <xdr:cNvGrpSpPr/>
      </xdr:nvGrpSpPr>
      <xdr:grpSpPr>
        <a:xfrm>
          <a:off x="0" y="0"/>
          <a:ext cx="12868956" cy="2517321"/>
          <a:chOff x="0" y="0"/>
          <a:chExt cx="12845143" cy="2517321"/>
        </a:xfrm>
      </xdr:grpSpPr>
      <xdr:pic>
        <xdr:nvPicPr>
          <xdr:cNvPr id="12" name="Imagen 11">
            <a:extLst>
              <a:ext uri="{FF2B5EF4-FFF2-40B4-BE49-F238E27FC236}">
                <a16:creationId xmlns:a16="http://schemas.microsoft.com/office/drawing/2014/main" id="{056569DE-5723-AF97-82C0-1EA3CC7FE439}"/>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13" name="CuadroTexto 12">
            <a:extLst>
              <a:ext uri="{FF2B5EF4-FFF2-40B4-BE49-F238E27FC236}">
                <a16:creationId xmlns:a16="http://schemas.microsoft.com/office/drawing/2014/main" id="{D91DBD26-3841-8045-FD14-4262E7117ABF}"/>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68</xdr:row>
      <xdr:rowOff>18108</xdr:rowOff>
    </xdr:from>
    <xdr:to>
      <xdr:col>12</xdr:col>
      <xdr:colOff>162022</xdr:colOff>
      <xdr:row>74</xdr:row>
      <xdr:rowOff>152702</xdr:rowOff>
    </xdr:to>
    <xdr:pic>
      <xdr:nvPicPr>
        <xdr:cNvPr id="3" name="Imagen 2">
          <a:extLst>
            <a:ext uri="{FF2B5EF4-FFF2-40B4-BE49-F238E27FC236}">
              <a16:creationId xmlns:a16="http://schemas.microsoft.com/office/drawing/2014/main" id="{3A01390D-5660-4538-9381-FC0999479C5E}"/>
            </a:ext>
          </a:extLst>
        </xdr:cNvPr>
        <xdr:cNvPicPr>
          <a:picLocks noChangeAspect="1"/>
        </xdr:cNvPicPr>
      </xdr:nvPicPr>
      <xdr:blipFill rotWithShape="1">
        <a:blip xmlns:r="http://schemas.openxmlformats.org/officeDocument/2006/relationships" r:embed="rId1"/>
        <a:srcRect r="1627"/>
        <a:stretch/>
      </xdr:blipFill>
      <xdr:spPr>
        <a:xfrm>
          <a:off x="0" y="14376365"/>
          <a:ext cx="13280571" cy="1179624"/>
        </a:xfrm>
        <a:prstGeom prst="rect">
          <a:avLst/>
        </a:prstGeom>
      </xdr:spPr>
    </xdr:pic>
    <xdr:clientData/>
  </xdr:twoCellAnchor>
  <xdr:oneCellAnchor>
    <xdr:from>
      <xdr:col>1</xdr:col>
      <xdr:colOff>397566</xdr:colOff>
      <xdr:row>18</xdr:row>
      <xdr:rowOff>11043</xdr:rowOff>
    </xdr:from>
    <xdr:ext cx="11094065" cy="524567"/>
    <mc:AlternateContent xmlns:mc="http://schemas.openxmlformats.org/markup-compatibility/2006" xmlns:a14="http://schemas.microsoft.com/office/drawing/2010/main">
      <mc:Choice Requires="a14">
        <xdr:sp macro="" textlink="">
          <xdr:nvSpPr>
            <xdr:cNvPr id="10" name="CuadroTexto 9">
              <a:extLst>
                <a:ext uri="{FF2B5EF4-FFF2-40B4-BE49-F238E27FC236}">
                  <a16:creationId xmlns:a16="http://schemas.microsoft.com/office/drawing/2014/main" id="{19C3B805-08DE-48EB-94FD-D76ED8753480}"/>
                </a:ext>
              </a:extLst>
            </xdr:cNvPr>
            <xdr:cNvSpPr txBox="1"/>
          </xdr:nvSpPr>
          <xdr:spPr>
            <a:xfrm>
              <a:off x="1676637" y="4809829"/>
              <a:ext cx="11094065" cy="5245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900" i="1">
                            <a:latin typeface="Cambria Math" panose="02040503050406030204" pitchFamily="18" charset="0"/>
                          </a:rPr>
                        </m:ctrlPr>
                      </m:fPr>
                      <m:num>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𝑚𝑢𝑗𝑒𝑟𝑒𝑠</m:t>
                            </m:r>
                            <m:r>
                              <a:rPr lang="es-CO" sz="900" b="0" i="1">
                                <a:latin typeface="Cambria Math" panose="02040503050406030204" pitchFamily="18" charset="0"/>
                              </a:rPr>
                              <m:t> </m:t>
                            </m:r>
                            <m:r>
                              <a:rPr lang="es-CO" sz="900" b="0" i="1">
                                <a:latin typeface="Cambria Math" panose="02040503050406030204" pitchFamily="18" charset="0"/>
                              </a:rPr>
                              <m:t>𝑒𝑛</m:t>
                            </m:r>
                            <m:r>
                              <a:rPr lang="es-CO" sz="900" b="0" i="1">
                                <a:latin typeface="Cambria Math" panose="02040503050406030204" pitchFamily="18" charset="0"/>
                              </a:rPr>
                              <m:t> </m:t>
                            </m:r>
                            <m:r>
                              <a:rPr lang="es-CO" sz="900" b="0" i="1">
                                <a:latin typeface="Cambria Math" panose="02040503050406030204" pitchFamily="18" charset="0"/>
                              </a:rPr>
                              <m:t>𝑐𝑎𝑟𝑔𝑜𝑠</m:t>
                            </m:r>
                            <m:r>
                              <a:rPr lang="es-CO" sz="900" b="0" i="1">
                                <a:latin typeface="Cambria Math" panose="02040503050406030204" pitchFamily="18" charset="0"/>
                              </a:rPr>
                              <m:t> </m:t>
                            </m:r>
                            <m:r>
                              <a:rPr lang="es-CO" sz="900" b="0" i="1">
                                <a:latin typeface="Cambria Math" panose="02040503050406030204" pitchFamily="18" charset="0"/>
                              </a:rPr>
                              <m:t>𝑒𝑗𝑒𝑐𝑢𝑡𝑖𝑣𝑜𝑠</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𝑡𝑖𝑝𝑜</m:t>
                            </m:r>
                            <m:r>
                              <a:rPr lang="es-CO" sz="900" b="0" i="1">
                                <a:latin typeface="Cambria Math" panose="02040503050406030204" pitchFamily="18" charset="0"/>
                              </a:rPr>
                              <m:t> </m:t>
                            </m:r>
                            <m:r>
                              <a:rPr lang="es-CO" sz="900" b="0" i="1">
                                <a:latin typeface="Cambria Math" panose="02040503050406030204" pitchFamily="18" charset="0"/>
                              </a:rPr>
                              <m:t>𝑎𝑑𝑚𝑖𝑛𝑖𝑠𝑡𝑟𝑎𝑡𝑖𝑣𝑜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𝑙𝑖𝑏𝑟𝑒</m:t>
                            </m:r>
                            <m:r>
                              <a:rPr lang="es-CO" sz="900" b="0" i="1">
                                <a:latin typeface="Cambria Math" panose="02040503050406030204" pitchFamily="18" charset="0"/>
                              </a:rPr>
                              <m:t> </m:t>
                            </m:r>
                            <m:r>
                              <a:rPr lang="es-CO" sz="900" b="0" i="1">
                                <a:latin typeface="Cambria Math" panose="02040503050406030204" pitchFamily="18" charset="0"/>
                              </a:rPr>
                              <m:t>𝑛𝑜𝑚𝑏𝑟𝑎𝑚𝑖𝑒𝑛𝑡𝑜</m:t>
                            </m:r>
                            <m:r>
                              <a:rPr lang="es-CO" sz="900" b="0" i="1">
                                <a:latin typeface="Cambria Math" panose="02040503050406030204" pitchFamily="18" charset="0"/>
                              </a:rPr>
                              <m:t> </m:t>
                            </m:r>
                            <m:r>
                              <a:rPr lang="es-CO" sz="900" b="0" i="1">
                                <a:latin typeface="Cambria Math" panose="02040503050406030204" pitchFamily="18" charset="0"/>
                              </a:rPr>
                              <m:t>𝑦</m:t>
                            </m:r>
                            <m:r>
                              <a:rPr lang="es-CO" sz="900" b="0" i="1">
                                <a:latin typeface="Cambria Math" panose="02040503050406030204" pitchFamily="18" charset="0"/>
                              </a:rPr>
                              <m:t> </m:t>
                            </m:r>
                            <m:r>
                              <a:rPr lang="es-CO" sz="900" b="0" i="1">
                                <a:latin typeface="Cambria Math" panose="02040503050406030204" pitchFamily="18" charset="0"/>
                              </a:rPr>
                              <m:t>𝑟𝑒𝑚𝑜𝑐𝑖</m:t>
                            </m:r>
                            <m:r>
                              <a:rPr lang="es-CO" sz="900" b="0" i="1">
                                <a:latin typeface="Cambria Math" panose="02040503050406030204" pitchFamily="18" charset="0"/>
                              </a:rPr>
                              <m:t>ó</m:t>
                            </m:r>
                            <m:r>
                              <a:rPr lang="es-CO" sz="900" b="0" i="1">
                                <a:latin typeface="Cambria Math" panose="02040503050406030204" pitchFamily="18" charset="0"/>
                              </a:rPr>
                              <m:t>𝑛</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𝑐𝑎𝑟𝑔𝑜𝑠</m:t>
                            </m:r>
                            <m:r>
                              <a:rPr lang="es-ES" sz="900" b="0" i="1">
                                <a:latin typeface="Cambria Math" panose="02040503050406030204" pitchFamily="18" charset="0"/>
                              </a:rPr>
                              <m:t> </m:t>
                            </m:r>
                            <m:r>
                              <a:rPr lang="es-ES" sz="900" b="0" i="1">
                                <a:latin typeface="Cambria Math" panose="02040503050406030204" pitchFamily="18" charset="0"/>
                              </a:rPr>
                              <m:t>𝑒𝑗𝑒𝑐𝑢𝑡𝑖𝑣𝑜𝑠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𝑡𝑖𝑝𝑜</m:t>
                            </m:r>
                            <m:r>
                              <a:rPr lang="es-ES" sz="900" b="0" i="1">
                                <a:latin typeface="Cambria Math" panose="02040503050406030204" pitchFamily="18" charset="0"/>
                              </a:rPr>
                              <m:t> </m:t>
                            </m:r>
                            <m:r>
                              <a:rPr lang="es-ES" sz="900" b="0" i="1">
                                <a:latin typeface="Cambria Math" panose="02040503050406030204" pitchFamily="18" charset="0"/>
                              </a:rPr>
                              <m:t>𝑎𝑑𝑚𝑖𝑛𝑖𝑠𝑡𝑟𝑎𝑡𝑖𝑣𝑜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𝑙𝑖𝑏𝑟𝑒</m:t>
                            </m:r>
                            <m:r>
                              <a:rPr lang="es-ES" sz="900" b="0" i="1">
                                <a:latin typeface="Cambria Math" panose="02040503050406030204" pitchFamily="18" charset="0"/>
                              </a:rPr>
                              <m:t> </m:t>
                            </m:r>
                            <m:r>
                              <a:rPr lang="es-ES" sz="900" b="0" i="1">
                                <a:latin typeface="Cambria Math" panose="02040503050406030204" pitchFamily="18" charset="0"/>
                              </a:rPr>
                              <m:t>𝑛𝑜𝑚𝑏𝑟𝑎𝑚𝑖𝑒𝑛𝑡𝑜</m:t>
                            </m:r>
                            <m:r>
                              <a:rPr lang="es-ES" sz="900" b="0" i="1">
                                <a:latin typeface="Cambria Math" panose="02040503050406030204" pitchFamily="18" charset="0"/>
                              </a:rPr>
                              <m:t> </m:t>
                            </m:r>
                            <m:r>
                              <a:rPr lang="es-ES" sz="900" b="0" i="1">
                                <a:latin typeface="Cambria Math" panose="02040503050406030204" pitchFamily="18" charset="0"/>
                              </a:rPr>
                              <m:t>𝑦</m:t>
                            </m:r>
                            <m:r>
                              <a:rPr lang="es-ES" sz="900" b="0" i="1">
                                <a:latin typeface="Cambria Math" panose="02040503050406030204" pitchFamily="18" charset="0"/>
                              </a:rPr>
                              <m:t> </m:t>
                            </m:r>
                            <m:r>
                              <a:rPr lang="es-ES" sz="900" b="0" i="1">
                                <a:latin typeface="Cambria Math" panose="02040503050406030204" pitchFamily="18" charset="0"/>
                              </a:rPr>
                              <m:t>𝑟𝑒𝑚𝑜𝑐𝑖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𝑒𝑙</m:t>
                            </m:r>
                            <m:r>
                              <a:rPr lang="es-ES" sz="900" b="0" i="1">
                                <a:latin typeface="Cambria Math" panose="02040503050406030204" pitchFamily="18" charset="0"/>
                              </a:rPr>
                              <m:t> </m:t>
                            </m:r>
                            <m:r>
                              <a:rPr lang="es-ES" sz="900" b="0" i="1">
                                <a:latin typeface="Cambria Math" panose="02040503050406030204" pitchFamily="18" charset="0"/>
                              </a:rPr>
                              <m:t>𝑑𝑒𝑝𝑎𝑟𝑡𝑎𝑚𝑒𝑛𝑡𝑜</m:t>
                            </m:r>
                          </m:den>
                        </m:f>
                        <m:r>
                          <a:rPr lang="es-CO" sz="900" b="0" i="1">
                            <a:latin typeface="Cambria Math" panose="02040503050406030204" pitchFamily="18" charset="0"/>
                          </a:rPr>
                          <m:t> − </m:t>
                        </m:r>
                        <m:f>
                          <m:fPr>
                            <m:ctrlPr>
                              <a:rPr lang="es-CO" sz="900" b="0" i="1">
                                <a:latin typeface="Cambria Math" panose="02040503050406030204" pitchFamily="18" charset="0"/>
                              </a:rPr>
                            </m:ctrlPr>
                          </m:fPr>
                          <m:num>
                            <m:r>
                              <a:rPr lang="es-CO" sz="900" b="0" i="1">
                                <a:latin typeface="Cambria Math" panose="02040503050406030204" pitchFamily="18" charset="0"/>
                              </a:rPr>
                              <m:t>𝑁</m:t>
                            </m:r>
                            <m:r>
                              <a:rPr lang="es-CO" sz="900" b="0" i="1">
                                <a:latin typeface="Cambria Math" panose="02040503050406030204" pitchFamily="18" charset="0"/>
                              </a:rPr>
                              <m:t>ú</m:t>
                            </m:r>
                            <m:r>
                              <a:rPr lang="es-CO" sz="900" b="0" i="1">
                                <a:latin typeface="Cambria Math" panose="02040503050406030204" pitchFamily="18" charset="0"/>
                              </a:rPr>
                              <m:t>𝑚𝑒𝑟𝑜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h𝑜𝑚𝑏𝑟𝑒𝑠</m:t>
                            </m:r>
                            <m:r>
                              <a:rPr lang="es-CO" sz="900" b="0" i="1">
                                <a:latin typeface="Cambria Math" panose="02040503050406030204" pitchFamily="18" charset="0"/>
                              </a:rPr>
                              <m:t> </m:t>
                            </m:r>
                            <m:r>
                              <a:rPr lang="es-CO" sz="900" b="0" i="1">
                                <a:latin typeface="Cambria Math" panose="02040503050406030204" pitchFamily="18" charset="0"/>
                              </a:rPr>
                              <m:t>𝑒𝑛</m:t>
                            </m:r>
                            <m:r>
                              <a:rPr lang="es-CO" sz="900" b="0" i="1">
                                <a:latin typeface="Cambria Math" panose="02040503050406030204" pitchFamily="18" charset="0"/>
                              </a:rPr>
                              <m:t> </m:t>
                            </m:r>
                            <m:r>
                              <a:rPr lang="es-CO" sz="900" b="0" i="1">
                                <a:latin typeface="Cambria Math" panose="02040503050406030204" pitchFamily="18" charset="0"/>
                              </a:rPr>
                              <m:t>𝑐𝑎𝑟𝑔𝑜𝑠</m:t>
                            </m:r>
                            <m:r>
                              <a:rPr lang="es-CO" sz="900" b="0" i="1">
                                <a:latin typeface="Cambria Math" panose="02040503050406030204" pitchFamily="18" charset="0"/>
                              </a:rPr>
                              <m:t> </m:t>
                            </m:r>
                            <m:r>
                              <a:rPr lang="es-CO" sz="900" b="0" i="1">
                                <a:latin typeface="Cambria Math" panose="02040503050406030204" pitchFamily="18" charset="0"/>
                              </a:rPr>
                              <m:t>𝑒𝑗𝑒𝑐𝑢𝑡𝑖𝑣𝑜𝑠</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𝑡𝑖𝑝𝑜</m:t>
                            </m:r>
                            <m:r>
                              <a:rPr lang="es-CO" sz="900" b="0" i="1">
                                <a:latin typeface="Cambria Math" panose="02040503050406030204" pitchFamily="18" charset="0"/>
                              </a:rPr>
                              <m:t> </m:t>
                            </m:r>
                            <m:r>
                              <a:rPr lang="es-CO" sz="900" b="0" i="1">
                                <a:latin typeface="Cambria Math" panose="02040503050406030204" pitchFamily="18" charset="0"/>
                              </a:rPr>
                              <m:t>𝑎𝑑𝑚𝑖𝑛𝑖𝑠𝑡𝑟𝑎𝑡𝑖𝑣𝑜</m:t>
                            </m:r>
                            <m:r>
                              <a:rPr lang="es-CO" sz="900" b="0" i="1">
                                <a:latin typeface="Cambria Math" panose="02040503050406030204" pitchFamily="18" charset="0"/>
                              </a:rPr>
                              <m:t> </m:t>
                            </m:r>
                            <m:r>
                              <a:rPr lang="es-CO" sz="900" b="0" i="1">
                                <a:latin typeface="Cambria Math" panose="02040503050406030204" pitchFamily="18" charset="0"/>
                              </a:rPr>
                              <m:t>𝑑𝑒</m:t>
                            </m:r>
                            <m:r>
                              <a:rPr lang="es-CO" sz="900" b="0" i="1">
                                <a:latin typeface="Cambria Math" panose="02040503050406030204" pitchFamily="18" charset="0"/>
                              </a:rPr>
                              <m:t> </m:t>
                            </m:r>
                            <m:r>
                              <a:rPr lang="es-CO" sz="900" b="0" i="1">
                                <a:latin typeface="Cambria Math" panose="02040503050406030204" pitchFamily="18" charset="0"/>
                              </a:rPr>
                              <m:t>𝑙𝑖𝑏𝑟𝑒</m:t>
                            </m:r>
                            <m:r>
                              <a:rPr lang="es-CO" sz="900" b="0" i="1">
                                <a:latin typeface="Cambria Math" panose="02040503050406030204" pitchFamily="18" charset="0"/>
                              </a:rPr>
                              <m:t> </m:t>
                            </m:r>
                            <m:r>
                              <a:rPr lang="es-CO" sz="900" b="0" i="1">
                                <a:latin typeface="Cambria Math" panose="02040503050406030204" pitchFamily="18" charset="0"/>
                              </a:rPr>
                              <m:t>𝑛𝑜𝑚𝑏𝑟𝑎𝑚𝑖𝑒𝑛𝑡𝑜</m:t>
                            </m:r>
                            <m:r>
                              <a:rPr lang="es-CO" sz="900" b="0" i="1">
                                <a:latin typeface="Cambria Math" panose="02040503050406030204" pitchFamily="18" charset="0"/>
                              </a:rPr>
                              <m:t> </m:t>
                            </m:r>
                            <m:r>
                              <a:rPr lang="es-CO" sz="900" b="0" i="1">
                                <a:latin typeface="Cambria Math" panose="02040503050406030204" pitchFamily="18" charset="0"/>
                              </a:rPr>
                              <m:t>𝑦</m:t>
                            </m:r>
                            <m:r>
                              <a:rPr lang="es-CO" sz="900" b="0" i="1">
                                <a:latin typeface="Cambria Math" panose="02040503050406030204" pitchFamily="18" charset="0"/>
                              </a:rPr>
                              <m:t> </m:t>
                            </m:r>
                            <m:r>
                              <a:rPr lang="es-CO" sz="900" b="0" i="1">
                                <a:latin typeface="Cambria Math" panose="02040503050406030204" pitchFamily="18" charset="0"/>
                              </a:rPr>
                              <m:t>𝑟𝑒𝑚𝑜𝑐𝑖</m:t>
                            </m:r>
                            <m:r>
                              <a:rPr lang="es-CO" sz="900" b="0" i="1">
                                <a:latin typeface="Cambria Math" panose="02040503050406030204" pitchFamily="18" charset="0"/>
                              </a:rPr>
                              <m:t>ó</m:t>
                            </m:r>
                            <m:r>
                              <a:rPr lang="es-CO" sz="900" b="0" i="1">
                                <a:latin typeface="Cambria Math" panose="02040503050406030204" pitchFamily="18" charset="0"/>
                              </a:rPr>
                              <m:t>𝑛</m:t>
                            </m:r>
                          </m:num>
                          <m:den>
                            <m:r>
                              <a:rPr lang="es-ES" sz="900" b="0" i="1">
                                <a:latin typeface="Cambria Math" panose="02040503050406030204" pitchFamily="18" charset="0"/>
                              </a:rPr>
                              <m:t>𝑇𝑜𝑡𝑎𝑙</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𝑐𝑎𝑟𝑔𝑜𝑠</m:t>
                            </m:r>
                            <m:r>
                              <a:rPr lang="es-ES" sz="900" b="0" i="1">
                                <a:latin typeface="Cambria Math" panose="02040503050406030204" pitchFamily="18" charset="0"/>
                              </a:rPr>
                              <m:t> </m:t>
                            </m:r>
                            <m:r>
                              <a:rPr lang="es-ES" sz="900" b="0" i="1">
                                <a:latin typeface="Cambria Math" panose="02040503050406030204" pitchFamily="18" charset="0"/>
                              </a:rPr>
                              <m:t>𝑒𝑗𝑒𝑐𝑢𝑡𝑖𝑣𝑜𝑠</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𝑡𝑖𝑝𝑜</m:t>
                            </m:r>
                            <m:r>
                              <a:rPr lang="es-ES" sz="900" b="0" i="1">
                                <a:latin typeface="Cambria Math" panose="02040503050406030204" pitchFamily="18" charset="0"/>
                              </a:rPr>
                              <m:t> </m:t>
                            </m:r>
                            <m:r>
                              <a:rPr lang="es-ES" sz="900" b="0" i="1">
                                <a:latin typeface="Cambria Math" panose="02040503050406030204" pitchFamily="18" charset="0"/>
                              </a:rPr>
                              <m:t>𝑎𝑑𝑚𝑖𝑛𝑖𝑠𝑡𝑟𝑎𝑡𝑖𝑣𝑜</m:t>
                            </m:r>
                            <m:r>
                              <a:rPr lang="es-ES" sz="900" b="0" i="1">
                                <a:latin typeface="Cambria Math" panose="02040503050406030204" pitchFamily="18" charset="0"/>
                              </a:rPr>
                              <m:t> </m:t>
                            </m:r>
                            <m:r>
                              <a:rPr lang="es-ES" sz="900" b="0" i="1">
                                <a:latin typeface="Cambria Math" panose="02040503050406030204" pitchFamily="18" charset="0"/>
                              </a:rPr>
                              <m:t>𝑑𝑒</m:t>
                            </m:r>
                            <m:r>
                              <a:rPr lang="es-ES" sz="900" b="0" i="1">
                                <a:latin typeface="Cambria Math" panose="02040503050406030204" pitchFamily="18" charset="0"/>
                              </a:rPr>
                              <m:t> </m:t>
                            </m:r>
                            <m:r>
                              <a:rPr lang="es-ES" sz="900" b="0" i="1">
                                <a:latin typeface="Cambria Math" panose="02040503050406030204" pitchFamily="18" charset="0"/>
                              </a:rPr>
                              <m:t>𝑙𝑖𝑏𝑟𝑒</m:t>
                            </m:r>
                            <m:r>
                              <a:rPr lang="es-ES" sz="900" b="0" i="1">
                                <a:latin typeface="Cambria Math" panose="02040503050406030204" pitchFamily="18" charset="0"/>
                              </a:rPr>
                              <m:t> </m:t>
                            </m:r>
                            <m:r>
                              <a:rPr lang="es-ES" sz="900" b="0" i="1">
                                <a:latin typeface="Cambria Math" panose="02040503050406030204" pitchFamily="18" charset="0"/>
                              </a:rPr>
                              <m:t>𝑛𝑜𝑚𝑏𝑟𝑎𝑚𝑖𝑒𝑛𝑡𝑜</m:t>
                            </m:r>
                            <m:r>
                              <a:rPr lang="es-ES" sz="900" b="0" i="1">
                                <a:latin typeface="Cambria Math" panose="02040503050406030204" pitchFamily="18" charset="0"/>
                              </a:rPr>
                              <m:t> </m:t>
                            </m:r>
                            <m:r>
                              <a:rPr lang="es-ES" sz="900" b="0" i="1">
                                <a:latin typeface="Cambria Math" panose="02040503050406030204" pitchFamily="18" charset="0"/>
                              </a:rPr>
                              <m:t>𝑦</m:t>
                            </m:r>
                            <m:r>
                              <a:rPr lang="es-ES" sz="900" b="0" i="1">
                                <a:latin typeface="Cambria Math" panose="02040503050406030204" pitchFamily="18" charset="0"/>
                              </a:rPr>
                              <m:t> </m:t>
                            </m:r>
                            <m:r>
                              <a:rPr lang="es-ES" sz="900" b="0" i="1">
                                <a:latin typeface="Cambria Math" panose="02040503050406030204" pitchFamily="18" charset="0"/>
                              </a:rPr>
                              <m:t>𝑟𝑒𝑚𝑜𝑐𝑖</m:t>
                            </m:r>
                            <m:r>
                              <a:rPr lang="es-ES" sz="900" b="0" i="1">
                                <a:latin typeface="Cambria Math" panose="02040503050406030204" pitchFamily="18" charset="0"/>
                              </a:rPr>
                              <m:t>ó</m:t>
                            </m:r>
                            <m:r>
                              <a:rPr lang="es-ES" sz="900" b="0" i="1">
                                <a:latin typeface="Cambria Math" panose="02040503050406030204" pitchFamily="18" charset="0"/>
                              </a:rPr>
                              <m:t>𝑛</m:t>
                            </m:r>
                            <m:r>
                              <a:rPr lang="es-ES" sz="900" b="0" i="1">
                                <a:latin typeface="Cambria Math" panose="02040503050406030204" pitchFamily="18" charset="0"/>
                              </a:rPr>
                              <m:t> </m:t>
                            </m:r>
                            <m:r>
                              <a:rPr lang="es-ES" sz="900" b="0" i="1">
                                <a:latin typeface="Cambria Math" panose="02040503050406030204" pitchFamily="18" charset="0"/>
                              </a:rPr>
                              <m:t>𝑒𝑛</m:t>
                            </m:r>
                            <m:r>
                              <a:rPr lang="es-ES" sz="900" b="0" i="1">
                                <a:latin typeface="Cambria Math" panose="02040503050406030204" pitchFamily="18" charset="0"/>
                              </a:rPr>
                              <m:t> </m:t>
                            </m:r>
                            <m:r>
                              <a:rPr lang="es-ES" sz="900" b="0" i="1">
                                <a:latin typeface="Cambria Math" panose="02040503050406030204" pitchFamily="18" charset="0"/>
                              </a:rPr>
                              <m:t>𝑒𝑙</m:t>
                            </m:r>
                            <m:r>
                              <a:rPr lang="es-ES" sz="900" b="0" i="1">
                                <a:latin typeface="Cambria Math" panose="02040503050406030204" pitchFamily="18" charset="0"/>
                              </a:rPr>
                              <m:t> </m:t>
                            </m:r>
                            <m:r>
                              <a:rPr lang="es-ES" sz="900" b="0" i="1">
                                <a:latin typeface="Cambria Math" panose="02040503050406030204" pitchFamily="18" charset="0"/>
                              </a:rPr>
                              <m:t>𝑑𝑒𝑝𝑎𝑟𝑡𝑎𝑚𝑒𝑛𝑡𝑜</m:t>
                            </m:r>
                          </m:den>
                        </m:f>
                      </m:num>
                      <m:den>
                        <m:f>
                          <m:fPr>
                            <m:ctrlPr>
                              <a:rPr lang="es-CO" sz="900" b="0" i="1">
                                <a:solidFill>
                                  <a:schemeClr val="tx1"/>
                                </a:solidFill>
                                <a:effectLst/>
                                <a:latin typeface="Cambria Math" panose="02040503050406030204" pitchFamily="18" charset="0"/>
                                <a:ea typeface="+mn-ea"/>
                                <a:cs typeface="+mn-cs"/>
                              </a:rPr>
                            </m:ctrlPr>
                          </m:fPr>
                          <m:num>
                            <m:r>
                              <a:rPr lang="es-CO" sz="900" b="0" i="1">
                                <a:solidFill>
                                  <a:schemeClr val="tx1"/>
                                </a:solidFill>
                                <a:effectLst/>
                                <a:latin typeface="Cambria Math" panose="02040503050406030204" pitchFamily="18" charset="0"/>
                                <a:ea typeface="+mn-ea"/>
                                <a:cs typeface="+mn-cs"/>
                              </a:rPr>
                              <m:t>𝑁</m:t>
                            </m:r>
                            <m:r>
                              <a:rPr lang="es-CO" sz="900" b="0" i="1">
                                <a:solidFill>
                                  <a:schemeClr val="tx1"/>
                                </a:solidFill>
                                <a:effectLst/>
                                <a:latin typeface="Cambria Math" panose="02040503050406030204" pitchFamily="18" charset="0"/>
                                <a:ea typeface="+mn-ea"/>
                                <a:cs typeface="+mn-cs"/>
                              </a:rPr>
                              <m:t>ú</m:t>
                            </m:r>
                            <m:r>
                              <a:rPr lang="es-CO" sz="900" b="0" i="1">
                                <a:solidFill>
                                  <a:schemeClr val="tx1"/>
                                </a:solidFill>
                                <a:effectLst/>
                                <a:latin typeface="Cambria Math" panose="02040503050406030204" pitchFamily="18" charset="0"/>
                                <a:ea typeface="+mn-ea"/>
                                <a:cs typeface="+mn-cs"/>
                              </a:rPr>
                              <m:t>𝑚𝑒𝑟𝑜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h𝑜𝑚𝑏𝑟𝑒𝑠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𝑒𝑛</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𝑐𝑎𝑟𝑔𝑜𝑠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𝑒𝑗𝑒𝑐𝑢𝑡𝑖𝑣𝑜𝑠</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𝑡𝑖𝑝𝑜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𝑎𝑑𝑚𝑖𝑛𝑖𝑠𝑡𝑟𝑎𝑡𝑖𝑣𝑜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𝑑𝑒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𝑙𝑖𝑏𝑟𝑒</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𝑛𝑜𝑚𝑏𝑟𝑎𝑚𝑖𝑒𝑛𝑡𝑜</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𝑦</m:t>
                            </m:r>
                            <m:r>
                              <a:rPr lang="es-CO" sz="900" b="0" i="1">
                                <a:solidFill>
                                  <a:schemeClr val="tx1"/>
                                </a:solidFill>
                                <a:effectLst/>
                                <a:latin typeface="Cambria Math" panose="02040503050406030204" pitchFamily="18" charset="0"/>
                                <a:ea typeface="+mn-ea"/>
                                <a:cs typeface="+mn-cs"/>
                              </a:rPr>
                              <m:t> </m:t>
                            </m:r>
                            <m:r>
                              <a:rPr lang="es-CO" sz="900" b="0" i="1">
                                <a:solidFill>
                                  <a:schemeClr val="tx1"/>
                                </a:solidFill>
                                <a:effectLst/>
                                <a:latin typeface="Cambria Math" panose="02040503050406030204" pitchFamily="18" charset="0"/>
                                <a:ea typeface="+mn-ea"/>
                                <a:cs typeface="+mn-cs"/>
                              </a:rPr>
                              <m:t>𝑟𝑒𝑚𝑜𝑐𝑖</m:t>
                            </m:r>
                            <m:r>
                              <a:rPr lang="es-CO" sz="900" b="0" i="1">
                                <a:solidFill>
                                  <a:schemeClr val="tx1"/>
                                </a:solidFill>
                                <a:effectLst/>
                                <a:latin typeface="Cambria Math" panose="02040503050406030204" pitchFamily="18" charset="0"/>
                                <a:ea typeface="+mn-ea"/>
                                <a:cs typeface="+mn-cs"/>
                              </a:rPr>
                              <m:t>ó</m:t>
                            </m:r>
                            <m:r>
                              <a:rPr lang="es-CO" sz="900" b="0" i="1">
                                <a:solidFill>
                                  <a:schemeClr val="tx1"/>
                                </a:solidFill>
                                <a:effectLst/>
                                <a:latin typeface="Cambria Math" panose="02040503050406030204" pitchFamily="18" charset="0"/>
                                <a:ea typeface="+mn-ea"/>
                                <a:cs typeface="+mn-cs"/>
                              </a:rPr>
                              <m:t>𝑛</m:t>
                            </m:r>
                          </m:num>
                          <m:den>
                            <m:r>
                              <a:rPr lang="es-ES" sz="900" b="0" i="1">
                                <a:solidFill>
                                  <a:schemeClr val="tx1"/>
                                </a:solidFill>
                                <a:effectLst/>
                                <a:latin typeface="Cambria Math" panose="02040503050406030204" pitchFamily="18" charset="0"/>
                                <a:ea typeface="+mn-ea"/>
                                <a:cs typeface="+mn-cs"/>
                              </a:rPr>
                              <m:t>𝑇𝑜𝑡𝑎𝑙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𝑒𝑗𝑒𝑐𝑢𝑡𝑖𝑣𝑜𝑠</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𝑡𝑖𝑝𝑜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𝑎𝑑𝑚𝑖𝑛𝑖𝑠𝑡𝑟𝑎𝑡𝑖𝑣𝑜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𝑙𝑖𝑏𝑟𝑒</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𝑛𝑜𝑚𝑏𝑟𝑎𝑚𝑖𝑒𝑛𝑡𝑜</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𝑦</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𝑟𝑒𝑚𝑜𝑐𝑖</m:t>
                            </m:r>
                            <m:r>
                              <a:rPr lang="es-ES" sz="900" b="0" i="1">
                                <a:solidFill>
                                  <a:schemeClr val="tx1"/>
                                </a:solidFill>
                                <a:effectLst/>
                                <a:latin typeface="Cambria Math" panose="02040503050406030204" pitchFamily="18" charset="0"/>
                                <a:ea typeface="+mn-ea"/>
                                <a:cs typeface="+mn-cs"/>
                              </a:rPr>
                              <m:t>ó</m:t>
                            </m:r>
                            <m:r>
                              <a:rPr lang="es-ES" sz="900" b="0" i="1">
                                <a:solidFill>
                                  <a:schemeClr val="tx1"/>
                                </a:solidFill>
                                <a:effectLst/>
                                <a:latin typeface="Cambria Math" panose="02040503050406030204" pitchFamily="18" charset="0"/>
                                <a:ea typeface="+mn-ea"/>
                                <a:cs typeface="+mn-cs"/>
                              </a:rPr>
                              <m:t>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𝑒𝑛</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𝑒𝑙</m:t>
                            </m:r>
                            <m:r>
                              <a:rPr lang="es-ES" sz="900" b="0" i="1">
                                <a:solidFill>
                                  <a:schemeClr val="tx1"/>
                                </a:solidFill>
                                <a:effectLst/>
                                <a:latin typeface="Cambria Math" panose="02040503050406030204" pitchFamily="18" charset="0"/>
                                <a:ea typeface="+mn-ea"/>
                                <a:cs typeface="+mn-cs"/>
                              </a:rPr>
                              <m:t> </m:t>
                            </m:r>
                            <m:r>
                              <a:rPr lang="es-ES" sz="900" b="0" i="1">
                                <a:solidFill>
                                  <a:schemeClr val="tx1"/>
                                </a:solidFill>
                                <a:effectLst/>
                                <a:latin typeface="Cambria Math" panose="02040503050406030204" pitchFamily="18" charset="0"/>
                                <a:ea typeface="+mn-ea"/>
                                <a:cs typeface="+mn-cs"/>
                              </a:rPr>
                              <m:t>𝑑𝑒𝑝𝑎𝑟𝑡𝑎𝑚𝑒𝑛𝑡𝑜</m:t>
                            </m:r>
                          </m:den>
                        </m:f>
                      </m:den>
                    </m:f>
                  </m:oMath>
                </m:oMathPara>
              </a14:m>
              <a:endParaRPr lang="es-CO" sz="900"/>
            </a:p>
          </xdr:txBody>
        </xdr:sp>
      </mc:Choice>
      <mc:Fallback xmlns="">
        <xdr:sp macro="" textlink="">
          <xdr:nvSpPr>
            <xdr:cNvPr id="10" name="CuadroTexto 9">
              <a:extLst>
                <a:ext uri="{FF2B5EF4-FFF2-40B4-BE49-F238E27FC236}">
                  <a16:creationId xmlns:a16="http://schemas.microsoft.com/office/drawing/2014/main" id="{19C3B805-08DE-48EB-94FD-D76ED8753480}"/>
                </a:ext>
              </a:extLst>
            </xdr:cNvPr>
            <xdr:cNvSpPr txBox="1"/>
          </xdr:nvSpPr>
          <xdr:spPr>
            <a:xfrm>
              <a:off x="1676637" y="4809829"/>
              <a:ext cx="11094065" cy="5245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900" i="0">
                  <a:latin typeface="Cambria Math" panose="02040503050406030204" pitchFamily="18" charset="0"/>
                </a:rPr>
                <a:t>(</a:t>
              </a:r>
              <a:r>
                <a:rPr lang="es-CO" sz="900" b="0" i="0">
                  <a:latin typeface="Cambria Math" panose="02040503050406030204" pitchFamily="18" charset="0"/>
                </a:rPr>
                <a:t>(𝑁ú𝑚𝑒𝑟𝑜 𝑑𝑒 𝑚𝑢𝑗𝑒𝑟𝑒𝑠 𝑒𝑛 𝑐𝑎𝑟𝑔𝑜𝑠 𝑒𝑗𝑒𝑐𝑢𝑡𝑖𝑣𝑜𝑠 𝑑𝑒 𝑡𝑖𝑝𝑜 𝑎𝑑𝑚𝑖𝑛𝑖𝑠𝑡𝑟𝑎𝑡𝑖𝑣𝑜 𝑑𝑒 𝑙𝑖𝑏𝑟𝑒 𝑛𝑜𝑚𝑏𝑟𝑎𝑚𝑖𝑒𝑛𝑡𝑜 𝑦 𝑟𝑒𝑚𝑜𝑐𝑖ó𝑛)/(</a:t>
              </a:r>
              <a:r>
                <a:rPr lang="es-ES" sz="900" b="0" i="0">
                  <a:latin typeface="Cambria Math" panose="02040503050406030204" pitchFamily="18" charset="0"/>
                </a:rPr>
                <a:t>𝑇𝑜𝑡𝑎𝑙 𝑑𝑒 𝑐𝑎𝑟𝑔𝑜𝑠 𝑒𝑗𝑒𝑐𝑢𝑡𝑖𝑣𝑜𝑠 𝑑𝑒 𝑡𝑖𝑝𝑜 𝑎𝑑𝑚𝑖𝑛𝑖𝑠𝑡𝑟𝑎𝑡𝑖𝑣𝑜 𝑑𝑒 𝑙𝑖𝑏𝑟𝑒 𝑛𝑜𝑚𝑏𝑟𝑎𝑚𝑖𝑒𝑛𝑡𝑜 𝑦 𝑟𝑒𝑚𝑜𝑐𝑖ó𝑛 𝑒𝑛 𝑒𝑙 𝑑𝑒𝑝𝑎𝑟𝑡𝑎𝑚𝑒𝑛𝑡𝑜</a:t>
              </a:r>
              <a:r>
                <a:rPr lang="es-CO" sz="900" b="0" i="0">
                  <a:latin typeface="Cambria Math" panose="02040503050406030204" pitchFamily="18" charset="0"/>
                </a:rPr>
                <a:t>)  − (𝑁ú𝑚𝑒𝑟𝑜 𝑑𝑒 ℎ𝑜𝑚𝑏𝑟𝑒𝑠 𝑒𝑛 𝑐𝑎𝑟𝑔𝑜𝑠 𝑒𝑗𝑒𝑐𝑢𝑡𝑖𝑣𝑜𝑠 𝑑𝑒 𝑡𝑖𝑝𝑜 𝑎𝑑𝑚𝑖𝑛𝑖𝑠𝑡𝑟𝑎𝑡𝑖𝑣𝑜 𝑑𝑒 𝑙𝑖𝑏𝑟𝑒 𝑛𝑜𝑚𝑏𝑟𝑎𝑚𝑖𝑒𝑛𝑡𝑜 𝑦 𝑟𝑒𝑚𝑜𝑐𝑖ó𝑛)/(</a:t>
              </a:r>
              <a:r>
                <a:rPr lang="es-ES" sz="900" b="0" i="0">
                  <a:latin typeface="Cambria Math" panose="02040503050406030204" pitchFamily="18" charset="0"/>
                </a:rPr>
                <a:t>𝑇𝑜𝑡𝑎𝑙 𝑑𝑒 𝑐𝑎𝑟𝑔𝑜𝑠 𝑒𝑗𝑒𝑐𝑢𝑡𝑖𝑣𝑜𝑠 𝑑𝑒 𝑡𝑖𝑝𝑜 𝑎𝑑𝑚𝑖𝑛𝑖𝑠𝑡𝑟𝑎𝑡𝑖𝑣𝑜 𝑑𝑒 𝑙𝑖𝑏𝑟𝑒 𝑛𝑜𝑚𝑏𝑟𝑎𝑚𝑖𝑒𝑛𝑡𝑜 𝑦 𝑟𝑒𝑚𝑜𝑐𝑖ó𝑛 𝑒𝑛 𝑒𝑙 𝑑𝑒𝑝𝑎𝑟𝑡𝑎𝑚𝑒𝑛𝑡𝑜</a:t>
              </a:r>
              <a:r>
                <a:rPr lang="es-CO" sz="900" b="0" i="0">
                  <a:latin typeface="Cambria Math" panose="02040503050406030204" pitchFamily="18" charset="0"/>
                </a:rPr>
                <a:t>))/(</a:t>
              </a:r>
              <a:r>
                <a:rPr lang="es-CO" sz="900" b="0" i="0">
                  <a:solidFill>
                    <a:schemeClr val="tx1"/>
                  </a:solidFill>
                  <a:effectLst/>
                  <a:latin typeface="Cambria Math" panose="02040503050406030204" pitchFamily="18" charset="0"/>
                  <a:ea typeface="+mn-ea"/>
                  <a:cs typeface="+mn-cs"/>
                </a:rPr>
                <a:t>(𝑁ú𝑚𝑒𝑟𝑜 𝑑𝑒 ℎ𝑜𝑚𝑏𝑟𝑒𝑠 𝑒𝑛 𝑐𝑎𝑟𝑔𝑜𝑠 𝑒𝑗𝑒𝑐𝑢𝑡𝑖𝑣𝑜𝑠 𝑑𝑒 𝑡𝑖𝑝𝑜 𝑎𝑑𝑚𝑖𝑛𝑖𝑠𝑡𝑟𝑎𝑡𝑖𝑣𝑜 𝑑𝑒 𝑙𝑖𝑏𝑟𝑒 𝑛𝑜𝑚𝑏𝑟𝑎𝑚𝑖𝑒𝑛𝑡𝑜 𝑦 𝑟𝑒𝑚𝑜𝑐𝑖ó𝑛)/(</a:t>
              </a:r>
              <a:r>
                <a:rPr lang="es-ES" sz="900" b="0" i="0">
                  <a:solidFill>
                    <a:schemeClr val="tx1"/>
                  </a:solidFill>
                  <a:effectLst/>
                  <a:latin typeface="Cambria Math" panose="02040503050406030204" pitchFamily="18" charset="0"/>
                  <a:ea typeface="+mn-ea"/>
                  <a:cs typeface="+mn-cs"/>
                </a:rPr>
                <a:t>𝑇𝑜𝑡𝑎𝑙 𝑑𝑒 𝑒𝑗𝑒𝑐𝑢𝑡𝑖𝑣𝑜𝑠 𝑑𝑒 𝑡𝑖𝑝𝑜 𝑎𝑑𝑚𝑖𝑛𝑖𝑠𝑡𝑟𝑎𝑡𝑖𝑣𝑜 𝑑𝑒 𝑙𝑖𝑏𝑟𝑒 𝑛𝑜𝑚𝑏𝑟𝑎𝑚𝑖𝑒𝑛𝑡𝑜 𝑦 𝑟𝑒𝑚𝑜𝑐𝑖ó𝑛 𝑒𝑛 𝑒𝑙 𝑑𝑒𝑝𝑎𝑟𝑡𝑎𝑚𝑒𝑛𝑡𝑜</a:t>
              </a:r>
              <a:r>
                <a:rPr lang="es-CO" sz="900" b="0" i="0">
                  <a:solidFill>
                    <a:schemeClr val="tx1"/>
                  </a:solidFill>
                  <a:effectLst/>
                  <a:latin typeface="Cambria Math" panose="02040503050406030204" pitchFamily="18" charset="0"/>
                  <a:ea typeface="+mn-ea"/>
                  <a:cs typeface="+mn-cs"/>
                </a:rPr>
                <a:t>))</a:t>
              </a:r>
              <a:endParaRPr lang="es-CO" sz="900"/>
            </a:p>
          </xdr:txBody>
        </xdr:sp>
      </mc:Fallback>
    </mc:AlternateContent>
    <xdr:clientData/>
  </xdr:oneCellAnchor>
  <xdr:twoCellAnchor>
    <xdr:from>
      <xdr:col>0</xdr:col>
      <xdr:colOff>0</xdr:colOff>
      <xdr:row>0</xdr:row>
      <xdr:rowOff>0</xdr:rowOff>
    </xdr:from>
    <xdr:to>
      <xdr:col>13</xdr:col>
      <xdr:colOff>117362</xdr:colOff>
      <xdr:row>13</xdr:row>
      <xdr:rowOff>40821</xdr:rowOff>
    </xdr:to>
    <xdr:grpSp>
      <xdr:nvGrpSpPr>
        <xdr:cNvPr id="7" name="Grupo 6">
          <a:extLst>
            <a:ext uri="{FF2B5EF4-FFF2-40B4-BE49-F238E27FC236}">
              <a16:creationId xmlns:a16="http://schemas.microsoft.com/office/drawing/2014/main" id="{E90B8950-D304-4C75-A91B-2EAD3C275DDB}"/>
            </a:ext>
          </a:extLst>
        </xdr:cNvPr>
        <xdr:cNvGrpSpPr/>
      </xdr:nvGrpSpPr>
      <xdr:grpSpPr>
        <a:xfrm>
          <a:off x="0" y="0"/>
          <a:ext cx="13690487" cy="2517321"/>
          <a:chOff x="0" y="0"/>
          <a:chExt cx="12845143" cy="2517321"/>
        </a:xfrm>
      </xdr:grpSpPr>
      <xdr:pic>
        <xdr:nvPicPr>
          <xdr:cNvPr id="8" name="Imagen 7">
            <a:extLst>
              <a:ext uri="{FF2B5EF4-FFF2-40B4-BE49-F238E27FC236}">
                <a16:creationId xmlns:a16="http://schemas.microsoft.com/office/drawing/2014/main" id="{7CCDD502-5016-8572-9083-8F2FCD1A87D4}"/>
              </a:ext>
            </a:extLst>
          </xdr:cNvPr>
          <xdr:cNvPicPr>
            <a:picLocks noChangeAspect="1"/>
          </xdr:cNvPicPr>
        </xdr:nvPicPr>
        <xdr:blipFill rotWithShape="1">
          <a:blip xmlns:r="http://schemas.openxmlformats.org/officeDocument/2006/relationships" r:embed="rId2"/>
          <a:srcRect t="-1" b="-2835"/>
          <a:stretch>
            <a:fillRect/>
          </a:stretch>
        </xdr:blipFill>
        <xdr:spPr>
          <a:xfrm>
            <a:off x="0" y="0"/>
            <a:ext cx="12821467" cy="2517321"/>
          </a:xfrm>
          <a:prstGeom prst="rect">
            <a:avLst/>
          </a:prstGeom>
        </xdr:spPr>
      </xdr:pic>
      <xdr:sp macro="" textlink="">
        <xdr:nvSpPr>
          <xdr:cNvPr id="9" name="CuadroTexto 8">
            <a:extLst>
              <a:ext uri="{FF2B5EF4-FFF2-40B4-BE49-F238E27FC236}">
                <a16:creationId xmlns:a16="http://schemas.microsoft.com/office/drawing/2014/main" id="{FB3EE45E-9E3A-6E39-1269-23F7C075189B}"/>
              </a:ext>
            </a:extLst>
          </xdr:cNvPr>
          <xdr:cNvSpPr txBox="1"/>
        </xdr:nvSpPr>
        <xdr:spPr>
          <a:xfrm>
            <a:off x="0" y="1428750"/>
            <a:ext cx="12845143" cy="1034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4000">
                <a:latin typeface="Times New Roman" panose="02020603050405020304" pitchFamily="18" charset="0"/>
                <a:cs typeface="Times New Roman" panose="02020603050405020304" pitchFamily="18" charset="0"/>
              </a:rPr>
              <a:t>MEDICIÓN DE BRECHAS DE GENERO</a:t>
            </a:r>
            <a:r>
              <a:rPr lang="es-CO" sz="4000" baseline="0">
                <a:latin typeface="Times New Roman" panose="02020603050405020304" pitchFamily="18" charset="0"/>
                <a:cs typeface="Times New Roman" panose="02020603050405020304" pitchFamily="18" charset="0"/>
              </a:rPr>
              <a:t> SUBREGIONAL</a:t>
            </a:r>
            <a:endParaRPr lang="es-CO" sz="4000">
              <a:latin typeface="Times New Roman" panose="02020603050405020304" pitchFamily="18" charset="0"/>
              <a:cs typeface="Times New Roman" panose="02020603050405020304" pitchFamily="18" charset="0"/>
            </a:endParaRP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BFCF6-B817-434A-82F0-07F21ADA5B0D}">
  <dimension ref="A1:H990"/>
  <sheetViews>
    <sheetView tabSelected="1" zoomScale="70" zoomScaleNormal="70" workbookViewId="0"/>
  </sheetViews>
  <sheetFormatPr baseColWidth="10" defaultColWidth="14.42578125" defaultRowHeight="15" customHeight="1" x14ac:dyDescent="0.25"/>
  <cols>
    <col min="1" max="1" width="11.5703125" style="22" bestFit="1" customWidth="1"/>
    <col min="2" max="2" width="46.28515625" style="22" bestFit="1" customWidth="1"/>
    <col min="3" max="3" width="16.42578125" style="22" bestFit="1" customWidth="1"/>
    <col min="4" max="4" width="65.28515625" style="22" bestFit="1" customWidth="1"/>
    <col min="5" max="5" width="17.42578125" style="22" bestFit="1" customWidth="1"/>
    <col min="6" max="6" width="56" style="22" bestFit="1" customWidth="1"/>
    <col min="7" max="7" width="18.85546875" style="22" bestFit="1" customWidth="1"/>
    <col min="8" max="8" width="14" style="22" bestFit="1" customWidth="1"/>
    <col min="9" max="25" width="10.5703125" style="22" customWidth="1"/>
    <col min="26" max="16384" width="14.42578125" style="22"/>
  </cols>
  <sheetData>
    <row r="1" spans="1:8" ht="14.25" customHeight="1" x14ac:dyDescent="0.25">
      <c r="A1" s="20" t="s">
        <v>0</v>
      </c>
      <c r="B1" s="20" t="s">
        <v>1</v>
      </c>
      <c r="C1" s="20" t="s">
        <v>2</v>
      </c>
      <c r="D1" s="20" t="s">
        <v>3</v>
      </c>
      <c r="E1" s="21" t="s">
        <v>4</v>
      </c>
      <c r="F1" s="21" t="s">
        <v>5</v>
      </c>
      <c r="G1" s="21" t="s">
        <v>6</v>
      </c>
      <c r="H1" s="20" t="s">
        <v>7</v>
      </c>
    </row>
    <row r="2" spans="1:8" ht="14.25" customHeight="1" x14ac:dyDescent="0.25">
      <c r="A2" s="23" t="s">
        <v>8</v>
      </c>
      <c r="B2" s="23" t="s">
        <v>9</v>
      </c>
      <c r="C2" s="23" t="s">
        <v>10</v>
      </c>
      <c r="D2" s="23" t="s">
        <v>101</v>
      </c>
      <c r="E2" s="23" t="s">
        <v>11</v>
      </c>
      <c r="F2" s="23" t="s">
        <v>12</v>
      </c>
      <c r="G2" s="23" t="s">
        <v>13</v>
      </c>
      <c r="H2" s="23" t="s">
        <v>14</v>
      </c>
    </row>
    <row r="3" spans="1:8" ht="14.25" customHeight="1" x14ac:dyDescent="0.25">
      <c r="A3" s="23" t="s">
        <v>8</v>
      </c>
      <c r="B3" s="23" t="s">
        <v>9</v>
      </c>
      <c r="C3" s="23" t="s">
        <v>10</v>
      </c>
      <c r="D3" s="23" t="s">
        <v>101</v>
      </c>
      <c r="E3" s="23" t="s">
        <v>15</v>
      </c>
      <c r="F3" s="23" t="s">
        <v>16</v>
      </c>
      <c r="G3" s="23" t="s">
        <v>13</v>
      </c>
      <c r="H3" s="23" t="s">
        <v>14</v>
      </c>
    </row>
    <row r="4" spans="1:8" ht="14.25" customHeight="1" x14ac:dyDescent="0.25">
      <c r="A4" s="23" t="s">
        <v>8</v>
      </c>
      <c r="B4" s="23" t="s">
        <v>9</v>
      </c>
      <c r="C4" s="23" t="s">
        <v>17</v>
      </c>
      <c r="D4" s="23" t="s">
        <v>18</v>
      </c>
      <c r="E4" s="23" t="s">
        <v>19</v>
      </c>
      <c r="F4" s="23" t="s">
        <v>20</v>
      </c>
      <c r="G4" s="23" t="s">
        <v>13</v>
      </c>
      <c r="H4" s="23" t="s">
        <v>14</v>
      </c>
    </row>
    <row r="5" spans="1:8" ht="14.25" customHeight="1" x14ac:dyDescent="0.25"/>
    <row r="6" spans="1:8" ht="14.25" customHeight="1" x14ac:dyDescent="0.25"/>
    <row r="7" spans="1:8" ht="14.25" customHeight="1" x14ac:dyDescent="0.25"/>
    <row r="8" spans="1:8" ht="14.25" customHeight="1" x14ac:dyDescent="0.25"/>
    <row r="9" spans="1:8" ht="14.25" customHeight="1" x14ac:dyDescent="0.25"/>
    <row r="10" spans="1:8" ht="14.25" customHeight="1" x14ac:dyDescent="0.25"/>
    <row r="11" spans="1:8" ht="14.25" customHeight="1" x14ac:dyDescent="0.25"/>
    <row r="12" spans="1:8" ht="14.25" customHeight="1" x14ac:dyDescent="0.25"/>
    <row r="13" spans="1:8" ht="14.25" customHeight="1" x14ac:dyDescent="0.25"/>
    <row r="14" spans="1:8" ht="14.25" customHeight="1" x14ac:dyDescent="0.25"/>
    <row r="15" spans="1:8" ht="14.25" customHeight="1" x14ac:dyDescent="0.25"/>
    <row r="16" spans="1:8"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C80AD-DBAD-46C5-A890-2565B39427AC}">
  <dimension ref="A1:Y68"/>
  <sheetViews>
    <sheetView zoomScale="80" zoomScaleNormal="80" workbookViewId="0">
      <selection activeCell="B16" sqref="A14:L56"/>
    </sheetView>
  </sheetViews>
  <sheetFormatPr baseColWidth="10" defaultColWidth="11.42578125" defaultRowHeight="15" x14ac:dyDescent="0.25"/>
  <cols>
    <col min="1" max="1" width="17.42578125" style="6" customWidth="1"/>
    <col min="2" max="12" width="14.5703125" style="6" customWidth="1"/>
    <col min="13" max="13" width="11.42578125" style="1"/>
    <col min="14" max="14" width="15.140625" style="1" customWidth="1"/>
    <col min="15" max="16384" width="11.425781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1"/>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32" t="s">
        <v>21</v>
      </c>
      <c r="B14" s="32"/>
      <c r="C14" s="32"/>
      <c r="D14" s="32"/>
      <c r="E14" s="32"/>
      <c r="F14" s="32"/>
      <c r="G14" s="32"/>
      <c r="H14" s="32"/>
      <c r="I14" s="32"/>
      <c r="J14" s="32"/>
      <c r="K14" s="32"/>
      <c r="L14" s="32"/>
    </row>
    <row r="15" spans="1:12" s="4" customFormat="1" ht="43.9" customHeight="1" x14ac:dyDescent="0.25">
      <c r="A15" s="2" t="s">
        <v>1</v>
      </c>
      <c r="B15" s="30" t="s">
        <v>9</v>
      </c>
      <c r="C15" s="30"/>
      <c r="D15" s="30"/>
      <c r="E15" s="30"/>
      <c r="F15" s="30"/>
      <c r="G15" s="2" t="s">
        <v>3</v>
      </c>
      <c r="H15" s="30" t="s">
        <v>101</v>
      </c>
      <c r="I15" s="30"/>
      <c r="J15" s="30"/>
      <c r="K15" s="30"/>
      <c r="L15" s="30"/>
    </row>
    <row r="16" spans="1:12" s="4" customFormat="1" ht="43.9" customHeight="1" x14ac:dyDescent="0.25">
      <c r="A16" s="2" t="s">
        <v>5</v>
      </c>
      <c r="B16" s="30" t="s">
        <v>12</v>
      </c>
      <c r="C16" s="30"/>
      <c r="D16" s="30"/>
      <c r="E16" s="30"/>
      <c r="F16" s="30"/>
      <c r="G16" s="30"/>
      <c r="H16" s="30"/>
      <c r="I16" s="30"/>
      <c r="J16" s="30"/>
      <c r="K16" s="30"/>
      <c r="L16" s="30"/>
    </row>
    <row r="17" spans="1:14" s="4" customFormat="1" ht="43.9" customHeight="1" x14ac:dyDescent="0.25">
      <c r="A17" s="2" t="s">
        <v>22</v>
      </c>
      <c r="B17" s="30" t="s">
        <v>23</v>
      </c>
      <c r="C17" s="30"/>
      <c r="D17" s="30"/>
      <c r="E17" s="30"/>
      <c r="F17" s="30"/>
      <c r="G17" s="30"/>
      <c r="H17" s="30"/>
      <c r="I17" s="30"/>
      <c r="J17" s="30"/>
      <c r="K17" s="30"/>
      <c r="L17" s="30"/>
    </row>
    <row r="18" spans="1:14" s="4" customFormat="1" ht="43.9" customHeight="1" x14ac:dyDescent="0.25">
      <c r="A18" s="2" t="s">
        <v>24</v>
      </c>
      <c r="B18" s="30" t="s">
        <v>25</v>
      </c>
      <c r="C18" s="30"/>
      <c r="D18" s="30"/>
      <c r="E18" s="30"/>
      <c r="F18" s="30"/>
      <c r="G18" s="30"/>
      <c r="H18" s="30"/>
      <c r="I18" s="30"/>
      <c r="J18" s="30"/>
      <c r="K18" s="30"/>
      <c r="L18" s="30"/>
    </row>
    <row r="19" spans="1:14" s="4" customFormat="1" ht="49.5" customHeight="1" x14ac:dyDescent="0.25">
      <c r="A19" s="2" t="s">
        <v>26</v>
      </c>
      <c r="B19" s="30"/>
      <c r="C19" s="30"/>
      <c r="D19" s="30"/>
      <c r="E19" s="30"/>
      <c r="F19" s="30"/>
      <c r="G19" s="30"/>
      <c r="H19" s="30"/>
      <c r="I19" s="30"/>
      <c r="J19" s="30"/>
      <c r="K19" s="30"/>
      <c r="L19" s="30"/>
    </row>
    <row r="20" spans="1:14" s="4" customFormat="1" ht="43.9" customHeight="1" x14ac:dyDescent="0.25">
      <c r="A20" s="2" t="s">
        <v>27</v>
      </c>
      <c r="B20" s="30" t="s">
        <v>103</v>
      </c>
      <c r="C20" s="30"/>
      <c r="D20" s="30"/>
      <c r="E20" s="30"/>
      <c r="F20" s="30"/>
      <c r="G20" s="30"/>
      <c r="H20" s="30"/>
      <c r="I20" s="30"/>
      <c r="J20" s="30"/>
      <c r="K20" s="30"/>
      <c r="L20" s="30"/>
    </row>
    <row r="21" spans="1:14" s="4" customFormat="1" ht="43.9" customHeight="1" x14ac:dyDescent="0.25">
      <c r="A21" s="27" t="s">
        <v>28</v>
      </c>
      <c r="B21" s="30" t="s">
        <v>29</v>
      </c>
      <c r="C21" s="30"/>
      <c r="D21" s="30"/>
      <c r="E21" s="27" t="s">
        <v>30</v>
      </c>
      <c r="F21" s="30" t="s">
        <v>31</v>
      </c>
      <c r="G21" s="35"/>
      <c r="H21" s="35"/>
      <c r="I21" s="35"/>
      <c r="J21" s="2" t="s">
        <v>32</v>
      </c>
      <c r="K21" s="30" t="s">
        <v>13</v>
      </c>
      <c r="L21" s="30"/>
    </row>
    <row r="22" spans="1:14" ht="18.75" x14ac:dyDescent="0.25">
      <c r="A22" s="32" t="s">
        <v>33</v>
      </c>
      <c r="B22" s="32"/>
      <c r="C22" s="32"/>
      <c r="D22" s="32"/>
      <c r="E22" s="32"/>
      <c r="F22" s="32"/>
      <c r="G22" s="32"/>
      <c r="H22" s="32"/>
      <c r="I22" s="32"/>
      <c r="J22" s="32"/>
      <c r="K22" s="32"/>
      <c r="L22" s="32"/>
    </row>
    <row r="23" spans="1:14" ht="43.9" customHeight="1" x14ac:dyDescent="0.25">
      <c r="A23" s="2" t="s">
        <v>34</v>
      </c>
      <c r="B23" s="2" t="s">
        <v>35</v>
      </c>
      <c r="C23" s="2" t="s">
        <v>36</v>
      </c>
      <c r="D23" s="2" t="s">
        <v>37</v>
      </c>
      <c r="E23" s="2" t="s">
        <v>38</v>
      </c>
      <c r="F23" s="2" t="s">
        <v>39</v>
      </c>
      <c r="G23" s="2" t="s">
        <v>40</v>
      </c>
      <c r="H23" s="2" t="s">
        <v>41</v>
      </c>
      <c r="I23" s="2" t="s">
        <v>42</v>
      </c>
      <c r="J23" s="2" t="s">
        <v>43</v>
      </c>
      <c r="K23" s="2" t="s">
        <v>44</v>
      </c>
      <c r="L23" s="2" t="s">
        <v>45</v>
      </c>
    </row>
    <row r="24" spans="1:14" x14ac:dyDescent="0.25">
      <c r="A24" s="5">
        <v>5</v>
      </c>
      <c r="B24" s="5" t="s">
        <v>46</v>
      </c>
      <c r="C24" s="17">
        <v>0.238095238095238</v>
      </c>
      <c r="D24" s="17">
        <v>0.76190476190476197</v>
      </c>
      <c r="E24" s="17">
        <f>(C24-D24)/D24</f>
        <v>-0.68750000000000011</v>
      </c>
      <c r="F24" s="17">
        <f>ABS(E24)</f>
        <v>0.68750000000000011</v>
      </c>
      <c r="G24" s="15">
        <f>RANK(F24,$F$24:$F$56,1)</f>
        <v>15</v>
      </c>
      <c r="H24" s="17">
        <v>0.114754098360656</v>
      </c>
      <c r="I24" s="18">
        <f>MIN($H$24:$H$56)/H24</f>
        <v>9.5238095238095205E-2</v>
      </c>
      <c r="J24" s="15">
        <f>RANK(I24,$I$24:$I$56,1)</f>
        <v>1</v>
      </c>
      <c r="K24" s="16">
        <f>F24*I24</f>
        <v>6.5476190476190466E-2</v>
      </c>
      <c r="L24" s="7">
        <f>RANK(K24,$K$24:$K$56,1)</f>
        <v>5</v>
      </c>
      <c r="M24" s="1">
        <f>IF(E24&gt;0,1,-1)</f>
        <v>-1</v>
      </c>
      <c r="N24" s="1">
        <f>K24*M24</f>
        <v>-6.5476190476190466E-2</v>
      </c>
    </row>
    <row r="25" spans="1:14" x14ac:dyDescent="0.25">
      <c r="A25" s="5">
        <v>8</v>
      </c>
      <c r="B25" s="5" t="s">
        <v>47</v>
      </c>
      <c r="C25" s="17">
        <v>0.25</v>
      </c>
      <c r="D25" s="17">
        <v>0.75</v>
      </c>
      <c r="E25" s="17">
        <f t="shared" ref="E25:E56" si="0">(C25-D25)/D25</f>
        <v>-0.66666666666666663</v>
      </c>
      <c r="F25" s="17">
        <f t="shared" ref="F25:F56" si="1">ABS(E25)</f>
        <v>0.66666666666666663</v>
      </c>
      <c r="G25" s="15">
        <f t="shared" ref="G25:G56" si="2">RANK(F25,$F$24:$F$56,1)</f>
        <v>12</v>
      </c>
      <c r="H25" s="17">
        <v>4.3715846994535498E-2</v>
      </c>
      <c r="I25" s="18">
        <f t="shared" ref="I25:I56" si="3">MIN($H$24:$H$56)/H25</f>
        <v>0.25000000000000061</v>
      </c>
      <c r="J25" s="15">
        <f t="shared" ref="J25:J56" si="4">RANK(I25,$I$24:$I$56,1)</f>
        <v>4</v>
      </c>
      <c r="K25" s="16">
        <f t="shared" ref="K25:K56" si="5">F25*I25</f>
        <v>0.16666666666666707</v>
      </c>
      <c r="L25" s="7">
        <f t="shared" ref="L25:L56" si="6">RANK(K25,$K$24:$K$56,1)</f>
        <v>9</v>
      </c>
      <c r="M25" s="1">
        <f t="shared" ref="M25:M56" si="7">IF(E25&gt;0,1,-1)</f>
        <v>-1</v>
      </c>
      <c r="N25" s="1">
        <f t="shared" ref="N25:N56" si="8">K25*M25</f>
        <v>-0.16666666666666707</v>
      </c>
    </row>
    <row r="26" spans="1:14" x14ac:dyDescent="0.25">
      <c r="A26" s="5">
        <v>11</v>
      </c>
      <c r="B26" s="5" t="s">
        <v>48</v>
      </c>
      <c r="C26" s="17">
        <v>0.52631578947368396</v>
      </c>
      <c r="D26" s="17">
        <v>0.47368421052631599</v>
      </c>
      <c r="E26" s="17">
        <f t="shared" si="0"/>
        <v>0.11111111111111012</v>
      </c>
      <c r="F26" s="17">
        <f t="shared" si="1"/>
        <v>0.11111111111111012</v>
      </c>
      <c r="G26" s="15">
        <f t="shared" si="2"/>
        <v>4</v>
      </c>
      <c r="H26" s="17">
        <v>0.103825136612022</v>
      </c>
      <c r="I26" s="18">
        <f t="shared" si="3"/>
        <v>0.10526315789473689</v>
      </c>
      <c r="J26" s="15">
        <f t="shared" si="4"/>
        <v>2</v>
      </c>
      <c r="K26" s="16">
        <f t="shared" si="5"/>
        <v>1.1695906432748438E-2</v>
      </c>
      <c r="L26" s="7">
        <f t="shared" si="6"/>
        <v>4</v>
      </c>
      <c r="M26" s="1">
        <f t="shared" si="7"/>
        <v>1</v>
      </c>
      <c r="N26" s="1">
        <f t="shared" si="8"/>
        <v>1.1695906432748438E-2</v>
      </c>
    </row>
    <row r="27" spans="1:14" x14ac:dyDescent="0.25">
      <c r="A27" s="5">
        <v>13</v>
      </c>
      <c r="B27" s="5" t="s">
        <v>49</v>
      </c>
      <c r="C27" s="17">
        <v>0.375</v>
      </c>
      <c r="D27" s="17">
        <v>0.625</v>
      </c>
      <c r="E27" s="17">
        <f t="shared" si="0"/>
        <v>-0.4</v>
      </c>
      <c r="F27" s="17">
        <f t="shared" si="1"/>
        <v>0.4</v>
      </c>
      <c r="G27" s="15">
        <f t="shared" si="2"/>
        <v>6</v>
      </c>
      <c r="H27" s="17">
        <v>4.3715846994535498E-2</v>
      </c>
      <c r="I27" s="18">
        <f t="shared" si="3"/>
        <v>0.25000000000000061</v>
      </c>
      <c r="J27" s="15">
        <f t="shared" si="4"/>
        <v>4</v>
      </c>
      <c r="K27" s="16">
        <f t="shared" si="5"/>
        <v>0.10000000000000026</v>
      </c>
      <c r="L27" s="7">
        <f t="shared" si="6"/>
        <v>7</v>
      </c>
      <c r="M27" s="1">
        <f t="shared" si="7"/>
        <v>-1</v>
      </c>
      <c r="N27" s="1">
        <f t="shared" si="8"/>
        <v>-0.10000000000000026</v>
      </c>
    </row>
    <row r="28" spans="1:14" x14ac:dyDescent="0.25">
      <c r="A28" s="5">
        <v>15</v>
      </c>
      <c r="B28" s="5" t="s">
        <v>50</v>
      </c>
      <c r="C28" s="17">
        <v>0.16666666666666699</v>
      </c>
      <c r="D28" s="17">
        <v>0.83333333333333304</v>
      </c>
      <c r="E28" s="17">
        <f t="shared" si="0"/>
        <v>-0.7999999999999996</v>
      </c>
      <c r="F28" s="17">
        <f t="shared" si="1"/>
        <v>0.7999999999999996</v>
      </c>
      <c r="G28" s="15">
        <f t="shared" si="2"/>
        <v>17</v>
      </c>
      <c r="H28" s="17">
        <v>3.2786885245901599E-2</v>
      </c>
      <c r="I28" s="18">
        <f t="shared" si="3"/>
        <v>0.33333333333333437</v>
      </c>
      <c r="J28" s="15">
        <f t="shared" si="4"/>
        <v>9</v>
      </c>
      <c r="K28" s="16">
        <f t="shared" si="5"/>
        <v>0.26666666666666738</v>
      </c>
      <c r="L28" s="7">
        <f t="shared" si="6"/>
        <v>14</v>
      </c>
      <c r="M28" s="1">
        <f t="shared" si="7"/>
        <v>-1</v>
      </c>
      <c r="N28" s="1">
        <f t="shared" si="8"/>
        <v>-0.26666666666666738</v>
      </c>
    </row>
    <row r="29" spans="1:14" x14ac:dyDescent="0.25">
      <c r="A29" s="5">
        <v>17</v>
      </c>
      <c r="B29" s="5" t="s">
        <v>51</v>
      </c>
      <c r="C29" s="17">
        <v>0.2</v>
      </c>
      <c r="D29" s="17">
        <v>0.8</v>
      </c>
      <c r="E29" s="17">
        <f t="shared" si="0"/>
        <v>-0.75000000000000011</v>
      </c>
      <c r="F29" s="17">
        <f t="shared" si="1"/>
        <v>0.75000000000000011</v>
      </c>
      <c r="G29" s="15">
        <f t="shared" si="2"/>
        <v>16</v>
      </c>
      <c r="H29" s="17">
        <v>2.7322404371584699E-2</v>
      </c>
      <c r="I29" s="18">
        <f t="shared" si="3"/>
        <v>0.4000000000000008</v>
      </c>
      <c r="J29" s="15">
        <f t="shared" si="4"/>
        <v>14</v>
      </c>
      <c r="K29" s="16">
        <f t="shared" si="5"/>
        <v>0.30000000000000066</v>
      </c>
      <c r="L29" s="7">
        <f t="shared" si="6"/>
        <v>15</v>
      </c>
      <c r="M29" s="1">
        <f t="shared" si="7"/>
        <v>-1</v>
      </c>
      <c r="N29" s="1">
        <f t="shared" si="8"/>
        <v>-0.30000000000000066</v>
      </c>
    </row>
    <row r="30" spans="1:14" x14ac:dyDescent="0.25">
      <c r="A30" s="5">
        <v>18</v>
      </c>
      <c r="B30" s="5" t="s">
        <v>52</v>
      </c>
      <c r="C30" s="17">
        <v>0.33333333333333298</v>
      </c>
      <c r="D30" s="17">
        <v>0.66666666666666696</v>
      </c>
      <c r="E30" s="17">
        <f t="shared" si="0"/>
        <v>-0.50000000000000078</v>
      </c>
      <c r="F30" s="17">
        <f t="shared" si="1"/>
        <v>0.50000000000000078</v>
      </c>
      <c r="G30" s="15">
        <f t="shared" si="2"/>
        <v>8</v>
      </c>
      <c r="H30" s="17">
        <v>1.63934426229508E-2</v>
      </c>
      <c r="I30" s="18">
        <f t="shared" si="3"/>
        <v>0.66666666666666874</v>
      </c>
      <c r="J30" s="15">
        <f t="shared" si="4"/>
        <v>20</v>
      </c>
      <c r="K30" s="16">
        <f t="shared" si="5"/>
        <v>0.33333333333333487</v>
      </c>
      <c r="L30" s="7">
        <f t="shared" si="6"/>
        <v>19</v>
      </c>
      <c r="M30" s="1">
        <f t="shared" si="7"/>
        <v>-1</v>
      </c>
      <c r="N30" s="1">
        <f t="shared" si="8"/>
        <v>-0.33333333333333487</v>
      </c>
    </row>
    <row r="31" spans="1:14" x14ac:dyDescent="0.25">
      <c r="A31" s="5">
        <v>19</v>
      </c>
      <c r="B31" s="5" t="s">
        <v>53</v>
      </c>
      <c r="C31" s="17">
        <v>0</v>
      </c>
      <c r="D31" s="17">
        <v>1</v>
      </c>
      <c r="E31" s="17">
        <f t="shared" si="0"/>
        <v>-1</v>
      </c>
      <c r="F31" s="17">
        <f t="shared" si="1"/>
        <v>1</v>
      </c>
      <c r="G31" s="15">
        <f t="shared" si="2"/>
        <v>19</v>
      </c>
      <c r="H31" s="17">
        <v>3.2786885245901599E-2</v>
      </c>
      <c r="I31" s="18">
        <f t="shared" si="3"/>
        <v>0.33333333333333437</v>
      </c>
      <c r="J31" s="15">
        <f t="shared" si="4"/>
        <v>9</v>
      </c>
      <c r="K31" s="16">
        <f t="shared" si="5"/>
        <v>0.33333333333333437</v>
      </c>
      <c r="L31" s="7">
        <f t="shared" si="6"/>
        <v>17</v>
      </c>
      <c r="M31" s="1">
        <f t="shared" si="7"/>
        <v>-1</v>
      </c>
      <c r="N31" s="1">
        <f t="shared" si="8"/>
        <v>-0.33333333333333437</v>
      </c>
    </row>
    <row r="32" spans="1:14" x14ac:dyDescent="0.25">
      <c r="A32" s="5">
        <v>20</v>
      </c>
      <c r="B32" s="5" t="s">
        <v>54</v>
      </c>
      <c r="C32" s="17">
        <v>0</v>
      </c>
      <c r="D32" s="17">
        <v>1</v>
      </c>
      <c r="E32" s="17">
        <f t="shared" si="0"/>
        <v>-1</v>
      </c>
      <c r="F32" s="17">
        <f t="shared" si="1"/>
        <v>1</v>
      </c>
      <c r="G32" s="15">
        <f t="shared" si="2"/>
        <v>19</v>
      </c>
      <c r="H32" s="17">
        <v>2.7322404371584699E-2</v>
      </c>
      <c r="I32" s="18">
        <f t="shared" si="3"/>
        <v>0.4000000000000008</v>
      </c>
      <c r="J32" s="15">
        <f t="shared" si="4"/>
        <v>14</v>
      </c>
      <c r="K32" s="16">
        <f t="shared" si="5"/>
        <v>0.4000000000000008</v>
      </c>
      <c r="L32" s="7">
        <f t="shared" si="6"/>
        <v>21</v>
      </c>
      <c r="M32" s="1">
        <f t="shared" si="7"/>
        <v>-1</v>
      </c>
      <c r="N32" s="1">
        <f t="shared" si="8"/>
        <v>-0.4000000000000008</v>
      </c>
    </row>
    <row r="33" spans="1:14" x14ac:dyDescent="0.25">
      <c r="A33" s="5">
        <v>23</v>
      </c>
      <c r="B33" s="5" t="s">
        <v>55</v>
      </c>
      <c r="C33" s="17">
        <v>0.5</v>
      </c>
      <c r="D33" s="17">
        <v>0.5</v>
      </c>
      <c r="E33" s="17">
        <f t="shared" si="0"/>
        <v>0</v>
      </c>
      <c r="F33" s="17">
        <f t="shared" si="1"/>
        <v>0</v>
      </c>
      <c r="G33" s="15">
        <f t="shared" si="2"/>
        <v>1</v>
      </c>
      <c r="H33" s="17">
        <v>3.2786885245901599E-2</v>
      </c>
      <c r="I33" s="18">
        <f t="shared" si="3"/>
        <v>0.33333333333333437</v>
      </c>
      <c r="J33" s="15">
        <f t="shared" si="4"/>
        <v>9</v>
      </c>
      <c r="K33" s="16">
        <f t="shared" si="5"/>
        <v>0</v>
      </c>
      <c r="L33" s="7">
        <f t="shared" si="6"/>
        <v>1</v>
      </c>
      <c r="M33" s="1">
        <f t="shared" si="7"/>
        <v>-1</v>
      </c>
      <c r="N33" s="1">
        <f t="shared" si="8"/>
        <v>0</v>
      </c>
    </row>
    <row r="34" spans="1:14" x14ac:dyDescent="0.25">
      <c r="A34" s="5">
        <v>25</v>
      </c>
      <c r="B34" s="5" t="s">
        <v>56</v>
      </c>
      <c r="C34" s="17">
        <v>0.28571428571428598</v>
      </c>
      <c r="D34" s="17">
        <v>0.71428571428571397</v>
      </c>
      <c r="E34" s="17">
        <f t="shared" si="0"/>
        <v>-0.59999999999999942</v>
      </c>
      <c r="F34" s="17">
        <f t="shared" si="1"/>
        <v>0.59999999999999942</v>
      </c>
      <c r="G34" s="15">
        <f t="shared" si="2"/>
        <v>11</v>
      </c>
      <c r="H34" s="17">
        <v>3.8251366120218601E-2</v>
      </c>
      <c r="I34" s="18">
        <f t="shared" si="3"/>
        <v>0.28571428571428609</v>
      </c>
      <c r="J34" s="15">
        <f t="shared" si="4"/>
        <v>7</v>
      </c>
      <c r="K34" s="16">
        <f t="shared" si="5"/>
        <v>0.17142857142857149</v>
      </c>
      <c r="L34" s="7">
        <f t="shared" si="6"/>
        <v>12</v>
      </c>
      <c r="M34" s="1">
        <f t="shared" si="7"/>
        <v>-1</v>
      </c>
      <c r="N34" s="1">
        <f t="shared" si="8"/>
        <v>-0.17142857142857149</v>
      </c>
    </row>
    <row r="35" spans="1:14" x14ac:dyDescent="0.25">
      <c r="A35" s="5">
        <v>27</v>
      </c>
      <c r="B35" s="5" t="s">
        <v>57</v>
      </c>
      <c r="C35" s="19">
        <v>0.33333333333333298</v>
      </c>
      <c r="D35" s="19">
        <v>0.66666666666666696</v>
      </c>
      <c r="E35" s="17">
        <f t="shared" si="0"/>
        <v>-0.50000000000000078</v>
      </c>
      <c r="F35" s="17">
        <f t="shared" si="1"/>
        <v>0.50000000000000078</v>
      </c>
      <c r="G35" s="15">
        <f t="shared" si="2"/>
        <v>8</v>
      </c>
      <c r="H35" s="19">
        <v>1.63934426229508E-2</v>
      </c>
      <c r="I35" s="18">
        <f t="shared" si="3"/>
        <v>0.66666666666666874</v>
      </c>
      <c r="J35" s="15">
        <f t="shared" si="4"/>
        <v>20</v>
      </c>
      <c r="K35" s="16">
        <f t="shared" si="5"/>
        <v>0.33333333333333487</v>
      </c>
      <c r="L35" s="7">
        <f t="shared" si="6"/>
        <v>19</v>
      </c>
      <c r="M35" s="1">
        <f t="shared" si="7"/>
        <v>-1</v>
      </c>
      <c r="N35" s="1">
        <f t="shared" si="8"/>
        <v>-0.33333333333333487</v>
      </c>
    </row>
    <row r="36" spans="1:14" x14ac:dyDescent="0.25">
      <c r="A36" s="5">
        <v>41</v>
      </c>
      <c r="B36" s="5" t="s">
        <v>58</v>
      </c>
      <c r="C36" s="17">
        <v>0.5</v>
      </c>
      <c r="D36" s="17">
        <v>0.5</v>
      </c>
      <c r="E36" s="17">
        <f t="shared" si="0"/>
        <v>0</v>
      </c>
      <c r="F36" s="17">
        <f t="shared" si="1"/>
        <v>0</v>
      </c>
      <c r="G36" s="15">
        <f t="shared" si="2"/>
        <v>1</v>
      </c>
      <c r="H36" s="17">
        <v>2.1857923497267801E-2</v>
      </c>
      <c r="I36" s="18">
        <f t="shared" si="3"/>
        <v>0.5</v>
      </c>
      <c r="J36" s="15">
        <f t="shared" si="4"/>
        <v>17</v>
      </c>
      <c r="K36" s="16">
        <f t="shared" si="5"/>
        <v>0</v>
      </c>
      <c r="L36" s="7">
        <f t="shared" si="6"/>
        <v>1</v>
      </c>
      <c r="M36" s="1">
        <f t="shared" si="7"/>
        <v>-1</v>
      </c>
      <c r="N36" s="1">
        <f t="shared" si="8"/>
        <v>0</v>
      </c>
    </row>
    <row r="37" spans="1:14" x14ac:dyDescent="0.25">
      <c r="A37" s="5">
        <v>44</v>
      </c>
      <c r="B37" s="5" t="s">
        <v>59</v>
      </c>
      <c r="C37" s="17">
        <v>0</v>
      </c>
      <c r="D37" s="17">
        <v>1</v>
      </c>
      <c r="E37" s="17">
        <f t="shared" si="0"/>
        <v>-1</v>
      </c>
      <c r="F37" s="17">
        <f t="shared" si="1"/>
        <v>1</v>
      </c>
      <c r="G37" s="15">
        <f t="shared" si="2"/>
        <v>19</v>
      </c>
      <c r="H37" s="17">
        <v>1.0928961748633901E-2</v>
      </c>
      <c r="I37" s="18">
        <f t="shared" si="3"/>
        <v>1</v>
      </c>
      <c r="J37" s="15">
        <f t="shared" si="4"/>
        <v>26</v>
      </c>
      <c r="K37" s="16">
        <f t="shared" si="5"/>
        <v>1</v>
      </c>
      <c r="L37" s="7">
        <f t="shared" si="6"/>
        <v>27</v>
      </c>
      <c r="M37" s="1">
        <f t="shared" si="7"/>
        <v>-1</v>
      </c>
      <c r="N37" s="1">
        <f t="shared" si="8"/>
        <v>-1</v>
      </c>
    </row>
    <row r="38" spans="1:14" x14ac:dyDescent="0.25">
      <c r="A38" s="5">
        <v>47</v>
      </c>
      <c r="B38" s="5" t="s">
        <v>60</v>
      </c>
      <c r="C38" s="17">
        <v>0.6</v>
      </c>
      <c r="D38" s="17">
        <v>0.4</v>
      </c>
      <c r="E38" s="17">
        <f t="shared" si="0"/>
        <v>0.49999999999999989</v>
      </c>
      <c r="F38" s="17">
        <f t="shared" si="1"/>
        <v>0.49999999999999989</v>
      </c>
      <c r="G38" s="15">
        <f t="shared" si="2"/>
        <v>7</v>
      </c>
      <c r="H38" s="17">
        <v>2.7322404371584699E-2</v>
      </c>
      <c r="I38" s="18">
        <f t="shared" si="3"/>
        <v>0.4000000000000008</v>
      </c>
      <c r="J38" s="15">
        <f t="shared" si="4"/>
        <v>14</v>
      </c>
      <c r="K38" s="16">
        <f t="shared" si="5"/>
        <v>0.20000000000000034</v>
      </c>
      <c r="L38" s="7">
        <f t="shared" si="6"/>
        <v>13</v>
      </c>
      <c r="M38" s="1">
        <f t="shared" si="7"/>
        <v>1</v>
      </c>
      <c r="N38" s="1">
        <f t="shared" si="8"/>
        <v>0.20000000000000034</v>
      </c>
    </row>
    <row r="39" spans="1:14" x14ac:dyDescent="0.25">
      <c r="A39" s="5">
        <v>50</v>
      </c>
      <c r="B39" s="5" t="s">
        <v>61</v>
      </c>
      <c r="C39" s="17">
        <v>0</v>
      </c>
      <c r="D39" s="17">
        <v>1</v>
      </c>
      <c r="E39" s="17">
        <f t="shared" si="0"/>
        <v>-1</v>
      </c>
      <c r="F39" s="17">
        <f t="shared" si="1"/>
        <v>1</v>
      </c>
      <c r="G39" s="15">
        <f t="shared" si="2"/>
        <v>19</v>
      </c>
      <c r="H39" s="17">
        <v>2.1857923497267801E-2</v>
      </c>
      <c r="I39" s="18">
        <f t="shared" si="3"/>
        <v>0.5</v>
      </c>
      <c r="J39" s="15">
        <f t="shared" si="4"/>
        <v>17</v>
      </c>
      <c r="K39" s="16">
        <f t="shared" si="5"/>
        <v>0.5</v>
      </c>
      <c r="L39" s="7">
        <f t="shared" si="6"/>
        <v>22</v>
      </c>
      <c r="M39" s="1">
        <f t="shared" si="7"/>
        <v>-1</v>
      </c>
      <c r="N39" s="1">
        <f t="shared" si="8"/>
        <v>-0.5</v>
      </c>
    </row>
    <row r="40" spans="1:14" x14ac:dyDescent="0.25">
      <c r="A40" s="5">
        <v>52</v>
      </c>
      <c r="B40" s="5" t="s">
        <v>62</v>
      </c>
      <c r="C40" s="17">
        <v>0.33333333333333298</v>
      </c>
      <c r="D40" s="17">
        <v>0.66666666666666696</v>
      </c>
      <c r="E40" s="17">
        <f t="shared" si="0"/>
        <v>-0.50000000000000078</v>
      </c>
      <c r="F40" s="17">
        <f t="shared" si="1"/>
        <v>0.50000000000000078</v>
      </c>
      <c r="G40" s="15">
        <f t="shared" si="2"/>
        <v>8</v>
      </c>
      <c r="H40" s="17">
        <v>3.2786885245901599E-2</v>
      </c>
      <c r="I40" s="18">
        <f t="shared" si="3"/>
        <v>0.33333333333333437</v>
      </c>
      <c r="J40" s="15">
        <f t="shared" si="4"/>
        <v>9</v>
      </c>
      <c r="K40" s="16">
        <f t="shared" si="5"/>
        <v>0.16666666666666743</v>
      </c>
      <c r="L40" s="7">
        <f t="shared" si="6"/>
        <v>11</v>
      </c>
      <c r="M40" s="1">
        <f t="shared" si="7"/>
        <v>-1</v>
      </c>
      <c r="N40" s="1">
        <f t="shared" si="8"/>
        <v>-0.16666666666666743</v>
      </c>
    </row>
    <row r="41" spans="1:14" ht="13.9" customHeight="1" x14ac:dyDescent="0.25">
      <c r="A41" s="5">
        <v>54</v>
      </c>
      <c r="B41" s="5" t="s">
        <v>63</v>
      </c>
      <c r="C41" s="17">
        <v>0</v>
      </c>
      <c r="D41" s="17">
        <v>1</v>
      </c>
      <c r="E41" s="17">
        <f t="shared" si="0"/>
        <v>-1</v>
      </c>
      <c r="F41" s="17">
        <f t="shared" si="1"/>
        <v>1</v>
      </c>
      <c r="G41" s="15">
        <f t="shared" si="2"/>
        <v>19</v>
      </c>
      <c r="H41" s="17">
        <v>3.2786885245901599E-2</v>
      </c>
      <c r="I41" s="18">
        <f t="shared" si="3"/>
        <v>0.33333333333333437</v>
      </c>
      <c r="J41" s="15">
        <f t="shared" si="4"/>
        <v>9</v>
      </c>
      <c r="K41" s="16">
        <f t="shared" si="5"/>
        <v>0.33333333333333437</v>
      </c>
      <c r="L41" s="7">
        <f t="shared" si="6"/>
        <v>17</v>
      </c>
      <c r="M41" s="1">
        <f t="shared" si="7"/>
        <v>-1</v>
      </c>
      <c r="N41" s="1">
        <f t="shared" si="8"/>
        <v>-0.33333333333333437</v>
      </c>
    </row>
    <row r="42" spans="1:14" x14ac:dyDescent="0.25">
      <c r="A42" s="5">
        <v>63</v>
      </c>
      <c r="B42" s="5" t="s">
        <v>64</v>
      </c>
      <c r="C42" s="17">
        <v>0.66666666666666696</v>
      </c>
      <c r="D42" s="17">
        <v>0.33333333333333298</v>
      </c>
      <c r="E42" s="17">
        <f t="shared" si="0"/>
        <v>1.0000000000000031</v>
      </c>
      <c r="F42" s="17">
        <f t="shared" si="1"/>
        <v>1.0000000000000031</v>
      </c>
      <c r="G42" s="15">
        <f t="shared" si="2"/>
        <v>31</v>
      </c>
      <c r="H42" s="17">
        <v>1.63934426229508E-2</v>
      </c>
      <c r="I42" s="18">
        <f t="shared" si="3"/>
        <v>0.66666666666666874</v>
      </c>
      <c r="J42" s="15">
        <f t="shared" si="4"/>
        <v>20</v>
      </c>
      <c r="K42" s="16">
        <f t="shared" si="5"/>
        <v>0.66666666666667085</v>
      </c>
      <c r="L42" s="7">
        <f t="shared" si="6"/>
        <v>24</v>
      </c>
      <c r="M42" s="1">
        <f t="shared" si="7"/>
        <v>1</v>
      </c>
      <c r="N42" s="1">
        <f t="shared" si="8"/>
        <v>0.66666666666667085</v>
      </c>
    </row>
    <row r="43" spans="1:14" x14ac:dyDescent="0.25">
      <c r="A43" s="5">
        <v>66</v>
      </c>
      <c r="B43" s="5" t="s">
        <v>65</v>
      </c>
      <c r="C43" s="17">
        <v>0.25</v>
      </c>
      <c r="D43" s="17">
        <v>0.75</v>
      </c>
      <c r="E43" s="17">
        <f t="shared" si="0"/>
        <v>-0.66666666666666663</v>
      </c>
      <c r="F43" s="17">
        <f t="shared" si="1"/>
        <v>0.66666666666666663</v>
      </c>
      <c r="G43" s="15">
        <f t="shared" si="2"/>
        <v>12</v>
      </c>
      <c r="H43" s="17">
        <v>2.1857923497267801E-2</v>
      </c>
      <c r="I43" s="18">
        <f t="shared" si="3"/>
        <v>0.5</v>
      </c>
      <c r="J43" s="15">
        <f t="shared" si="4"/>
        <v>17</v>
      </c>
      <c r="K43" s="16">
        <f t="shared" si="5"/>
        <v>0.33333333333333331</v>
      </c>
      <c r="L43" s="7">
        <f t="shared" si="6"/>
        <v>16</v>
      </c>
      <c r="M43" s="1">
        <f t="shared" si="7"/>
        <v>-1</v>
      </c>
      <c r="N43" s="1">
        <f t="shared" si="8"/>
        <v>-0.33333333333333331</v>
      </c>
    </row>
    <row r="44" spans="1:14" x14ac:dyDescent="0.25">
      <c r="A44" s="5">
        <v>68</v>
      </c>
      <c r="B44" s="5" t="s">
        <v>66</v>
      </c>
      <c r="C44" s="17">
        <v>0.25</v>
      </c>
      <c r="D44" s="17">
        <v>0.75</v>
      </c>
      <c r="E44" s="17">
        <f t="shared" si="0"/>
        <v>-0.66666666666666663</v>
      </c>
      <c r="F44" s="17">
        <f t="shared" si="1"/>
        <v>0.66666666666666663</v>
      </c>
      <c r="G44" s="15">
        <f t="shared" si="2"/>
        <v>12</v>
      </c>
      <c r="H44" s="17">
        <v>4.3715846994535498E-2</v>
      </c>
      <c r="I44" s="18">
        <f t="shared" si="3"/>
        <v>0.25000000000000061</v>
      </c>
      <c r="J44" s="15">
        <f t="shared" si="4"/>
        <v>4</v>
      </c>
      <c r="K44" s="16">
        <f t="shared" si="5"/>
        <v>0.16666666666666707</v>
      </c>
      <c r="L44" s="7">
        <f t="shared" si="6"/>
        <v>9</v>
      </c>
      <c r="M44" s="1">
        <f t="shared" si="7"/>
        <v>-1</v>
      </c>
      <c r="N44" s="1">
        <f t="shared" si="8"/>
        <v>-0.16666666666666707</v>
      </c>
    </row>
    <row r="45" spans="1:14" x14ac:dyDescent="0.25">
      <c r="A45" s="5">
        <v>70</v>
      </c>
      <c r="B45" s="5" t="s">
        <v>67</v>
      </c>
      <c r="C45" s="17">
        <v>0.66666666666666696</v>
      </c>
      <c r="D45" s="17">
        <v>0.33333333333333298</v>
      </c>
      <c r="E45" s="17">
        <f t="shared" si="0"/>
        <v>1.0000000000000031</v>
      </c>
      <c r="F45" s="17">
        <f t="shared" si="1"/>
        <v>1.0000000000000031</v>
      </c>
      <c r="G45" s="15">
        <f t="shared" si="2"/>
        <v>31</v>
      </c>
      <c r="H45" s="17">
        <v>1.63934426229508E-2</v>
      </c>
      <c r="I45" s="18">
        <f t="shared" si="3"/>
        <v>0.66666666666666874</v>
      </c>
      <c r="J45" s="15">
        <f t="shared" si="4"/>
        <v>20</v>
      </c>
      <c r="K45" s="16">
        <f t="shared" si="5"/>
        <v>0.66666666666667085</v>
      </c>
      <c r="L45" s="7">
        <f t="shared" si="6"/>
        <v>24</v>
      </c>
      <c r="M45" s="1">
        <f t="shared" si="7"/>
        <v>1</v>
      </c>
      <c r="N45" s="1">
        <f t="shared" si="8"/>
        <v>0.66666666666667085</v>
      </c>
    </row>
    <row r="46" spans="1:14" x14ac:dyDescent="0.25">
      <c r="A46" s="5">
        <v>73</v>
      </c>
      <c r="B46" s="5" t="s">
        <v>68</v>
      </c>
      <c r="C46" s="17">
        <v>0.42857142857142899</v>
      </c>
      <c r="D46" s="17">
        <v>0.57142857142857095</v>
      </c>
      <c r="E46" s="17">
        <f t="shared" si="0"/>
        <v>-0.24999999999999864</v>
      </c>
      <c r="F46" s="17">
        <f t="shared" si="1"/>
        <v>0.24999999999999864</v>
      </c>
      <c r="G46" s="15">
        <f t="shared" si="2"/>
        <v>5</v>
      </c>
      <c r="H46" s="17">
        <v>3.8251366120218601E-2</v>
      </c>
      <c r="I46" s="18">
        <f t="shared" si="3"/>
        <v>0.28571428571428609</v>
      </c>
      <c r="J46" s="15">
        <f t="shared" si="4"/>
        <v>7</v>
      </c>
      <c r="K46" s="16">
        <f t="shared" si="5"/>
        <v>7.1428571428571133E-2</v>
      </c>
      <c r="L46" s="7">
        <f t="shared" si="6"/>
        <v>6</v>
      </c>
      <c r="M46" s="1">
        <f t="shared" si="7"/>
        <v>-1</v>
      </c>
      <c r="N46" s="1">
        <f t="shared" si="8"/>
        <v>-7.1428571428571133E-2</v>
      </c>
    </row>
    <row r="47" spans="1:14" x14ac:dyDescent="0.25">
      <c r="A47" s="5">
        <v>76</v>
      </c>
      <c r="B47" s="5" t="s">
        <v>69</v>
      </c>
      <c r="C47" s="17">
        <v>7.1428571428571397E-2</v>
      </c>
      <c r="D47" s="17">
        <v>0.92857142857142905</v>
      </c>
      <c r="E47" s="17">
        <f t="shared" si="0"/>
        <v>-0.92307692307692313</v>
      </c>
      <c r="F47" s="17">
        <f t="shared" si="1"/>
        <v>0.92307692307692313</v>
      </c>
      <c r="G47" s="15">
        <f t="shared" si="2"/>
        <v>18</v>
      </c>
      <c r="H47" s="17">
        <v>7.6502732240437202E-2</v>
      </c>
      <c r="I47" s="18">
        <f t="shared" si="3"/>
        <v>0.14285714285714304</v>
      </c>
      <c r="J47" s="15">
        <f t="shared" si="4"/>
        <v>3</v>
      </c>
      <c r="K47" s="16">
        <f t="shared" si="5"/>
        <v>0.13186813186813204</v>
      </c>
      <c r="L47" s="7">
        <f t="shared" si="6"/>
        <v>8</v>
      </c>
      <c r="M47" s="1">
        <f t="shared" si="7"/>
        <v>-1</v>
      </c>
      <c r="N47" s="1">
        <f t="shared" si="8"/>
        <v>-0.13186813186813204</v>
      </c>
    </row>
    <row r="48" spans="1:14" x14ac:dyDescent="0.25">
      <c r="A48" s="5">
        <v>81</v>
      </c>
      <c r="B48" s="5" t="s">
        <v>70</v>
      </c>
      <c r="C48" s="17">
        <v>0.66666666666666696</v>
      </c>
      <c r="D48" s="17">
        <v>0.33333333333333298</v>
      </c>
      <c r="E48" s="17">
        <f t="shared" si="0"/>
        <v>1.0000000000000031</v>
      </c>
      <c r="F48" s="17">
        <f t="shared" si="1"/>
        <v>1.0000000000000031</v>
      </c>
      <c r="G48" s="15">
        <f t="shared" si="2"/>
        <v>31</v>
      </c>
      <c r="H48" s="17">
        <v>1.63934426229508E-2</v>
      </c>
      <c r="I48" s="18">
        <f t="shared" si="3"/>
        <v>0.66666666666666874</v>
      </c>
      <c r="J48" s="15">
        <f t="shared" si="4"/>
        <v>20</v>
      </c>
      <c r="K48" s="16">
        <f t="shared" si="5"/>
        <v>0.66666666666667085</v>
      </c>
      <c r="L48" s="7">
        <f t="shared" si="6"/>
        <v>24</v>
      </c>
      <c r="M48" s="1">
        <f t="shared" si="7"/>
        <v>1</v>
      </c>
      <c r="N48" s="1">
        <f t="shared" si="8"/>
        <v>0.66666666666667085</v>
      </c>
    </row>
    <row r="49" spans="1:25" x14ac:dyDescent="0.25">
      <c r="A49" s="5">
        <v>85</v>
      </c>
      <c r="B49" s="5" t="s">
        <v>71</v>
      </c>
      <c r="C49" s="17">
        <v>0</v>
      </c>
      <c r="D49" s="17">
        <v>1</v>
      </c>
      <c r="E49" s="17">
        <f t="shared" si="0"/>
        <v>-1</v>
      </c>
      <c r="F49" s="17">
        <f t="shared" si="1"/>
        <v>1</v>
      </c>
      <c r="G49" s="15">
        <f t="shared" si="2"/>
        <v>19</v>
      </c>
      <c r="H49" s="17">
        <v>1.0928961748633901E-2</v>
      </c>
      <c r="I49" s="18">
        <f t="shared" si="3"/>
        <v>1</v>
      </c>
      <c r="J49" s="15">
        <f t="shared" si="4"/>
        <v>26</v>
      </c>
      <c r="K49" s="16">
        <f t="shared" si="5"/>
        <v>1</v>
      </c>
      <c r="L49" s="7">
        <f t="shared" si="6"/>
        <v>27</v>
      </c>
      <c r="M49" s="1">
        <f t="shared" si="7"/>
        <v>-1</v>
      </c>
      <c r="N49" s="1">
        <f t="shared" si="8"/>
        <v>-1</v>
      </c>
    </row>
    <row r="50" spans="1:25" x14ac:dyDescent="0.25">
      <c r="A50" s="5">
        <v>86</v>
      </c>
      <c r="B50" s="5" t="s">
        <v>72</v>
      </c>
      <c r="C50" s="17">
        <v>0</v>
      </c>
      <c r="D50" s="17">
        <v>1</v>
      </c>
      <c r="E50" s="17">
        <f t="shared" si="0"/>
        <v>-1</v>
      </c>
      <c r="F50" s="17">
        <f t="shared" si="1"/>
        <v>1</v>
      </c>
      <c r="G50" s="15">
        <f t="shared" si="2"/>
        <v>19</v>
      </c>
      <c r="H50" s="17">
        <v>1.63934426229508E-2</v>
      </c>
      <c r="I50" s="18">
        <f t="shared" si="3"/>
        <v>0.66666666666666874</v>
      </c>
      <c r="J50" s="15">
        <f t="shared" si="4"/>
        <v>20</v>
      </c>
      <c r="K50" s="16">
        <f t="shared" si="5"/>
        <v>0.66666666666666874</v>
      </c>
      <c r="L50" s="7">
        <f t="shared" si="6"/>
        <v>23</v>
      </c>
      <c r="M50" s="1">
        <f t="shared" si="7"/>
        <v>-1</v>
      </c>
      <c r="N50" s="1">
        <f t="shared" si="8"/>
        <v>-0.66666666666666874</v>
      </c>
    </row>
    <row r="51" spans="1:25" ht="13.9" customHeight="1" x14ac:dyDescent="0.25">
      <c r="A51" s="5">
        <v>88</v>
      </c>
      <c r="B51" s="5" t="s">
        <v>73</v>
      </c>
      <c r="C51" s="17">
        <v>0.5</v>
      </c>
      <c r="D51" s="17">
        <v>0.5</v>
      </c>
      <c r="E51" s="17">
        <f t="shared" si="0"/>
        <v>0</v>
      </c>
      <c r="F51" s="17">
        <f t="shared" si="1"/>
        <v>0</v>
      </c>
      <c r="G51" s="15">
        <f t="shared" si="2"/>
        <v>1</v>
      </c>
      <c r="H51" s="17">
        <v>1.0928961748633901E-2</v>
      </c>
      <c r="I51" s="18">
        <f t="shared" si="3"/>
        <v>1</v>
      </c>
      <c r="J51" s="15">
        <f t="shared" si="4"/>
        <v>26</v>
      </c>
      <c r="K51" s="16">
        <f t="shared" si="5"/>
        <v>0</v>
      </c>
      <c r="L51" s="7">
        <f t="shared" si="6"/>
        <v>1</v>
      </c>
      <c r="M51" s="1">
        <f t="shared" si="7"/>
        <v>-1</v>
      </c>
      <c r="N51" s="1">
        <f t="shared" si="8"/>
        <v>0</v>
      </c>
    </row>
    <row r="52" spans="1:25" x14ac:dyDescent="0.25">
      <c r="A52" s="5">
        <v>91</v>
      </c>
      <c r="B52" s="5" t="s">
        <v>74</v>
      </c>
      <c r="C52" s="17">
        <v>1</v>
      </c>
      <c r="D52" s="17">
        <v>0</v>
      </c>
      <c r="E52" s="17">
        <v>1</v>
      </c>
      <c r="F52" s="17">
        <f t="shared" si="1"/>
        <v>1</v>
      </c>
      <c r="G52" s="15">
        <f t="shared" si="2"/>
        <v>19</v>
      </c>
      <c r="H52" s="17">
        <v>1.0928961748633901E-2</v>
      </c>
      <c r="I52" s="18">
        <f t="shared" si="3"/>
        <v>1</v>
      </c>
      <c r="J52" s="15">
        <f t="shared" si="4"/>
        <v>26</v>
      </c>
      <c r="K52" s="16">
        <f t="shared" si="5"/>
        <v>1</v>
      </c>
      <c r="L52" s="7">
        <f t="shared" si="6"/>
        <v>27</v>
      </c>
      <c r="M52" s="1">
        <f t="shared" si="7"/>
        <v>1</v>
      </c>
      <c r="N52" s="1">
        <f t="shared" si="8"/>
        <v>1</v>
      </c>
    </row>
    <row r="53" spans="1:25" x14ac:dyDescent="0.25">
      <c r="A53" s="5">
        <v>94</v>
      </c>
      <c r="B53" s="5" t="s">
        <v>75</v>
      </c>
      <c r="C53" s="17">
        <v>0</v>
      </c>
      <c r="D53" s="17">
        <v>1</v>
      </c>
      <c r="E53" s="17">
        <f t="shared" si="0"/>
        <v>-1</v>
      </c>
      <c r="F53" s="17">
        <f t="shared" si="1"/>
        <v>1</v>
      </c>
      <c r="G53" s="15">
        <f t="shared" si="2"/>
        <v>19</v>
      </c>
      <c r="H53" s="17">
        <v>1.0928961748633901E-2</v>
      </c>
      <c r="I53" s="18">
        <f t="shared" si="3"/>
        <v>1</v>
      </c>
      <c r="J53" s="15">
        <f t="shared" si="4"/>
        <v>26</v>
      </c>
      <c r="K53" s="16">
        <f t="shared" si="5"/>
        <v>1</v>
      </c>
      <c r="L53" s="7">
        <f t="shared" si="6"/>
        <v>27</v>
      </c>
      <c r="M53" s="1">
        <f t="shared" si="7"/>
        <v>-1</v>
      </c>
      <c r="N53" s="1">
        <f t="shared" si="8"/>
        <v>-1</v>
      </c>
    </row>
    <row r="54" spans="1:25" x14ac:dyDescent="0.25">
      <c r="A54" s="5">
        <v>95</v>
      </c>
      <c r="B54" s="5" t="s">
        <v>76</v>
      </c>
      <c r="C54" s="17">
        <v>0</v>
      </c>
      <c r="D54" s="17">
        <v>1</v>
      </c>
      <c r="E54" s="17">
        <f t="shared" si="0"/>
        <v>-1</v>
      </c>
      <c r="F54" s="17">
        <f t="shared" si="1"/>
        <v>1</v>
      </c>
      <c r="G54" s="15">
        <f t="shared" si="2"/>
        <v>19</v>
      </c>
      <c r="H54" s="17">
        <v>1.0928961748633901E-2</v>
      </c>
      <c r="I54" s="18">
        <f t="shared" si="3"/>
        <v>1</v>
      </c>
      <c r="J54" s="15">
        <f t="shared" si="4"/>
        <v>26</v>
      </c>
      <c r="K54" s="16">
        <f t="shared" si="5"/>
        <v>1</v>
      </c>
      <c r="L54" s="7">
        <f t="shared" si="6"/>
        <v>27</v>
      </c>
      <c r="M54" s="1">
        <f t="shared" si="7"/>
        <v>-1</v>
      </c>
      <c r="N54" s="1">
        <f t="shared" si="8"/>
        <v>-1</v>
      </c>
    </row>
    <row r="55" spans="1:25" x14ac:dyDescent="0.25">
      <c r="A55" s="5">
        <v>97</v>
      </c>
      <c r="B55" s="5" t="s">
        <v>77</v>
      </c>
      <c r="C55" s="17">
        <v>0</v>
      </c>
      <c r="D55" s="17">
        <v>1</v>
      </c>
      <c r="E55" s="17">
        <f t="shared" si="0"/>
        <v>-1</v>
      </c>
      <c r="F55" s="17">
        <f t="shared" si="1"/>
        <v>1</v>
      </c>
      <c r="G55" s="15">
        <f t="shared" si="2"/>
        <v>19</v>
      </c>
      <c r="H55" s="17">
        <v>1.0928961748633901E-2</v>
      </c>
      <c r="I55" s="18">
        <f t="shared" si="3"/>
        <v>1</v>
      </c>
      <c r="J55" s="15">
        <f t="shared" si="4"/>
        <v>26</v>
      </c>
      <c r="K55" s="16">
        <f t="shared" si="5"/>
        <v>1</v>
      </c>
      <c r="L55" s="7">
        <f t="shared" si="6"/>
        <v>27</v>
      </c>
      <c r="M55" s="1">
        <f t="shared" si="7"/>
        <v>-1</v>
      </c>
      <c r="N55" s="1">
        <f t="shared" si="8"/>
        <v>-1</v>
      </c>
    </row>
    <row r="56" spans="1:25" x14ac:dyDescent="0.25">
      <c r="A56" s="5">
        <v>99</v>
      </c>
      <c r="B56" s="5" t="s">
        <v>78</v>
      </c>
      <c r="C56" s="17">
        <v>0</v>
      </c>
      <c r="D56" s="17">
        <v>1</v>
      </c>
      <c r="E56" s="17">
        <f t="shared" si="0"/>
        <v>-1</v>
      </c>
      <c r="F56" s="17">
        <f t="shared" si="1"/>
        <v>1</v>
      </c>
      <c r="G56" s="15">
        <f t="shared" si="2"/>
        <v>19</v>
      </c>
      <c r="H56" s="17">
        <v>1.0928961748633901E-2</v>
      </c>
      <c r="I56" s="18">
        <f t="shared" si="3"/>
        <v>1</v>
      </c>
      <c r="J56" s="15">
        <f t="shared" si="4"/>
        <v>26</v>
      </c>
      <c r="K56" s="16">
        <f t="shared" si="5"/>
        <v>1</v>
      </c>
      <c r="L56" s="7">
        <f t="shared" si="6"/>
        <v>27</v>
      </c>
      <c r="M56" s="1">
        <f t="shared" si="7"/>
        <v>-1</v>
      </c>
      <c r="N56" s="1">
        <f t="shared" si="8"/>
        <v>-1</v>
      </c>
    </row>
    <row r="57" spans="1:25" hidden="1" x14ac:dyDescent="0.25">
      <c r="A57" s="3"/>
      <c r="B57" s="13"/>
      <c r="C57" s="24"/>
      <c r="D57" s="24"/>
      <c r="E57" s="24"/>
      <c r="F57" s="24"/>
      <c r="G57" s="9"/>
      <c r="H57" s="8"/>
      <c r="I57" s="8"/>
      <c r="J57" s="9"/>
      <c r="K57" s="14"/>
      <c r="L57" s="9"/>
    </row>
    <row r="58" spans="1:25" s="12" customFormat="1" hidden="1" x14ac:dyDescent="0.25">
      <c r="A58" s="10"/>
      <c r="B58" s="8"/>
      <c r="C58" s="24"/>
      <c r="D58" s="24"/>
      <c r="E58" s="24"/>
      <c r="F58" s="24"/>
      <c r="G58" s="11" t="s">
        <v>102</v>
      </c>
      <c r="H58" s="11">
        <f>MAX(H24:H56)</f>
        <v>0.114754098360656</v>
      </c>
      <c r="I58" s="8"/>
      <c r="J58" s="11" t="s">
        <v>102</v>
      </c>
      <c r="K58" s="11">
        <f>MAX(K24:K56)</f>
        <v>1</v>
      </c>
      <c r="L58" s="8"/>
    </row>
    <row r="59" spans="1:25" s="12" customFormat="1" hidden="1" x14ac:dyDescent="0.25">
      <c r="A59" s="10"/>
      <c r="B59" s="8"/>
      <c r="C59" s="24"/>
      <c r="D59" s="24"/>
      <c r="E59" s="24"/>
      <c r="F59" s="24"/>
      <c r="G59" s="11" t="s">
        <v>79</v>
      </c>
      <c r="H59" s="11">
        <f>MIN(H24:H56)</f>
        <v>1.0928961748633901E-2</v>
      </c>
      <c r="I59" s="8"/>
      <c r="J59" s="11" t="s">
        <v>79</v>
      </c>
      <c r="K59" s="11">
        <f>MIN(K24:K56)</f>
        <v>0</v>
      </c>
      <c r="L59" s="8"/>
    </row>
    <row r="60" spans="1:25" hidden="1" x14ac:dyDescent="0.25">
      <c r="A60" s="3"/>
      <c r="B60" s="13"/>
      <c r="C60" s="24"/>
      <c r="D60" s="24"/>
      <c r="E60" s="24"/>
      <c r="F60" s="24"/>
      <c r="G60" s="9"/>
      <c r="H60" s="8"/>
      <c r="I60" s="8"/>
      <c r="J60" s="9"/>
      <c r="K60" s="14"/>
      <c r="L60" s="9"/>
    </row>
    <row r="61" spans="1:25" customFormat="1" ht="13.15" customHeight="1" x14ac:dyDescent="0.25">
      <c r="A61" s="33" t="s">
        <v>80</v>
      </c>
      <c r="B61" s="33"/>
      <c r="C61" s="33"/>
      <c r="D61" s="33"/>
      <c r="E61" s="33"/>
      <c r="F61" s="33"/>
      <c r="G61" s="33"/>
      <c r="H61" s="33"/>
      <c r="I61" s="33"/>
      <c r="J61" s="33"/>
      <c r="K61" s="33"/>
      <c r="L61" s="33"/>
      <c r="M61" s="1"/>
      <c r="N61" s="1"/>
      <c r="O61" s="1"/>
      <c r="P61" s="1"/>
      <c r="Q61" s="1"/>
      <c r="R61" s="1"/>
      <c r="S61" s="1"/>
      <c r="T61" s="1"/>
      <c r="U61" s="1"/>
      <c r="V61" s="1"/>
      <c r="W61" s="1"/>
      <c r="X61" s="1"/>
      <c r="Y61" s="1"/>
    </row>
    <row r="62" spans="1:25" customFormat="1" ht="13.15" customHeight="1" x14ac:dyDescent="0.25">
      <c r="A62" s="34" t="s">
        <v>81</v>
      </c>
      <c r="B62" s="34"/>
      <c r="C62" s="16">
        <f>AVERAGE(C24:C56)</f>
        <v>0.27702399939242045</v>
      </c>
      <c r="D62" s="16">
        <f>AVERAGE(D24:D56)</f>
        <v>0.72297600060757938</v>
      </c>
      <c r="E62" s="16">
        <f>AVERAGE(E24:E56)</f>
        <v>-0.43331714581714548</v>
      </c>
      <c r="F62" s="16">
        <f>AVERAGE(F24:F56)</f>
        <v>0.7127784252784255</v>
      </c>
      <c r="G62" s="5" t="s">
        <v>82</v>
      </c>
      <c r="H62" s="16">
        <f>AVERAGE(H24:H56)</f>
        <v>3.0303030303030318E-2</v>
      </c>
      <c r="I62" s="16">
        <f>AVERAGE(I24:I56)</f>
        <v>0.54640768588137067</v>
      </c>
      <c r="J62" s="5" t="s">
        <v>82</v>
      </c>
      <c r="K62" s="16">
        <f>AVERAGE(K24:K56)</f>
        <v>0.42581507186770412</v>
      </c>
      <c r="L62" s="5" t="s">
        <v>82</v>
      </c>
      <c r="M62" s="1"/>
      <c r="N62" s="1"/>
      <c r="O62" s="1"/>
      <c r="P62" s="1"/>
      <c r="Q62" s="1"/>
      <c r="R62" s="1"/>
      <c r="S62" s="1"/>
      <c r="T62" s="1"/>
      <c r="U62" s="1"/>
      <c r="V62" s="1"/>
      <c r="W62" s="1"/>
      <c r="X62" s="1"/>
      <c r="Y62" s="1"/>
    </row>
    <row r="63" spans="1:25" customFormat="1" ht="13.15" customHeight="1" x14ac:dyDescent="0.25">
      <c r="A63" s="34" t="s">
        <v>83</v>
      </c>
      <c r="B63" s="34"/>
      <c r="C63" s="16">
        <f>_xlfn.STDEV.S(C24:C56)</f>
        <v>0.26482184367888123</v>
      </c>
      <c r="D63" s="16">
        <f>_xlfn.STDEV.S(D24:D56)</f>
        <v>0.26482184367888156</v>
      </c>
      <c r="E63" s="16">
        <f>_xlfn.STDEV.S(E24:E56)</f>
        <v>0.66753283055760615</v>
      </c>
      <c r="F63" s="16">
        <f>_xlfn.STDEV.S(F24:F56)</f>
        <v>0.33956104529248154</v>
      </c>
      <c r="G63" s="5" t="s">
        <v>82</v>
      </c>
      <c r="H63" s="16">
        <f>_xlfn.STDEV.S(H24:H56)</f>
        <v>2.485779185096916E-2</v>
      </c>
      <c r="I63" s="16">
        <f>_xlfn.STDEV.S(I24:I56)</f>
        <v>0.30572769059689836</v>
      </c>
      <c r="J63" s="5" t="s">
        <v>82</v>
      </c>
      <c r="K63" s="16">
        <f>_xlfn.STDEV.S(K24:K56)</f>
        <v>0.35840667432685158</v>
      </c>
      <c r="L63" s="5" t="s">
        <v>82</v>
      </c>
      <c r="M63" s="1"/>
      <c r="N63" s="1"/>
      <c r="O63" s="1"/>
      <c r="P63" s="1"/>
      <c r="Q63" s="1"/>
      <c r="R63" s="1"/>
      <c r="S63" s="1"/>
      <c r="T63" s="1"/>
      <c r="U63" s="1"/>
      <c r="V63" s="1"/>
      <c r="W63" s="1"/>
      <c r="X63" s="1"/>
      <c r="Y63" s="1"/>
    </row>
    <row r="64" spans="1:25" customFormat="1" ht="13.15" customHeight="1" x14ac:dyDescent="0.25">
      <c r="A64" s="34" t="s">
        <v>84</v>
      </c>
      <c r="B64" s="34"/>
      <c r="C64" s="16">
        <f>_xlfn.VAR.S(C24:C56)</f>
        <v>7.0130608889481819E-2</v>
      </c>
      <c r="D64" s="16">
        <f>_xlfn.VAR.S(D24:D56)</f>
        <v>7.0130608889481971E-2</v>
      </c>
      <c r="E64" s="16">
        <f>_xlfn.VAR.S(E24:E56)</f>
        <v>0.4456000798722497</v>
      </c>
      <c r="F64" s="16">
        <f>_xlfn.VAR.S(F24:F56)</f>
        <v>0.1153017034801227</v>
      </c>
      <c r="G64" s="5" t="s">
        <v>82</v>
      </c>
      <c r="H64" s="16">
        <f>_xlfn.VAR.S(H24:H56)</f>
        <v>6.1790981570610881E-4</v>
      </c>
      <c r="I64" s="16">
        <f>_xlfn.VAR.S(I24:I56)</f>
        <v>9.346942079771281E-2</v>
      </c>
      <c r="J64" s="5" t="s">
        <v>82</v>
      </c>
      <c r="K64" s="16">
        <f>_xlfn.VAR.S(K24:K56)</f>
        <v>0.12845534420203386</v>
      </c>
      <c r="L64" s="5" t="s">
        <v>82</v>
      </c>
      <c r="M64" s="1"/>
      <c r="N64" s="1"/>
      <c r="O64" s="1"/>
      <c r="P64" s="1"/>
      <c r="Q64" s="1"/>
      <c r="R64" s="1"/>
      <c r="S64" s="1"/>
      <c r="T64" s="1"/>
      <c r="U64" s="1"/>
      <c r="V64" s="1"/>
      <c r="W64" s="1"/>
      <c r="X64" s="1"/>
      <c r="Y64" s="1"/>
    </row>
    <row r="65" spans="1:25" customFormat="1" ht="13.15" customHeight="1" x14ac:dyDescent="0.25">
      <c r="A65" s="34" t="s">
        <v>85</v>
      </c>
      <c r="B65" s="34"/>
      <c r="C65" s="16">
        <f>MAX(C24:C56)</f>
        <v>1</v>
      </c>
      <c r="D65" s="16">
        <f>MAX(D24:D56)</f>
        <v>1</v>
      </c>
      <c r="E65" s="16">
        <f>MAX(E24:E56)</f>
        <v>1.0000000000000031</v>
      </c>
      <c r="F65" s="16">
        <f>MAX(F24:F56)</f>
        <v>1.0000000000000031</v>
      </c>
      <c r="G65" s="5" t="s">
        <v>82</v>
      </c>
      <c r="H65" s="16">
        <f>MAX(H24:H56)</f>
        <v>0.114754098360656</v>
      </c>
      <c r="I65" s="16">
        <f>MAX(I24:I56)</f>
        <v>1</v>
      </c>
      <c r="J65" s="5" t="s">
        <v>82</v>
      </c>
      <c r="K65" s="16">
        <f>MAX(K24:K56)</f>
        <v>1</v>
      </c>
      <c r="L65" s="5" t="s">
        <v>82</v>
      </c>
      <c r="M65" s="1"/>
      <c r="N65" s="1"/>
      <c r="O65" s="1"/>
      <c r="P65" s="1"/>
      <c r="Q65" s="1"/>
      <c r="R65" s="1"/>
      <c r="S65" s="1"/>
      <c r="T65" s="1"/>
      <c r="U65" s="1"/>
      <c r="V65" s="1"/>
      <c r="W65" s="1"/>
      <c r="X65" s="1"/>
      <c r="Y65" s="1"/>
    </row>
    <row r="66" spans="1:25" customFormat="1" ht="13.15" customHeight="1" x14ac:dyDescent="0.25">
      <c r="A66" s="34" t="s">
        <v>86</v>
      </c>
      <c r="B66" s="34"/>
      <c r="C66" s="16">
        <f>MIN(C24:C56)</f>
        <v>0</v>
      </c>
      <c r="D66" s="16">
        <f>MIN(D24:D56)</f>
        <v>0</v>
      </c>
      <c r="E66" s="16">
        <f>MIN(E24:E56)</f>
        <v>-1</v>
      </c>
      <c r="F66" s="16">
        <f>MIN(F24:F56)</f>
        <v>0</v>
      </c>
      <c r="G66" s="5" t="s">
        <v>82</v>
      </c>
      <c r="H66" s="16">
        <f>MIN(H24:H56)</f>
        <v>1.0928961748633901E-2</v>
      </c>
      <c r="I66" s="16">
        <f>MIN(I24:I56)</f>
        <v>9.5238095238095205E-2</v>
      </c>
      <c r="J66" s="5" t="s">
        <v>82</v>
      </c>
      <c r="K66" s="16">
        <f>MIN(K24:K56)</f>
        <v>0</v>
      </c>
      <c r="L66" s="5" t="s">
        <v>82</v>
      </c>
      <c r="M66" s="1"/>
      <c r="N66" s="1"/>
      <c r="O66" s="1"/>
      <c r="P66" s="1"/>
      <c r="Q66" s="1"/>
      <c r="R66" s="1"/>
      <c r="S66" s="1"/>
      <c r="T66" s="1"/>
      <c r="U66" s="1"/>
      <c r="V66" s="1"/>
      <c r="W66" s="1"/>
      <c r="X66" s="1"/>
      <c r="Y66" s="1"/>
    </row>
    <row r="67" spans="1:25" ht="18.75" x14ac:dyDescent="0.25">
      <c r="A67" s="28" t="s">
        <v>87</v>
      </c>
      <c r="B67" s="29"/>
      <c r="C67" s="29"/>
      <c r="D67" s="29"/>
      <c r="E67" s="29"/>
      <c r="F67" s="29"/>
      <c r="G67" s="29"/>
      <c r="H67" s="29"/>
      <c r="I67" s="29"/>
      <c r="J67" s="29"/>
      <c r="K67" s="29"/>
      <c r="L67" s="29"/>
    </row>
    <row r="68" spans="1:25" ht="71.099999999999994" customHeight="1" x14ac:dyDescent="0.25">
      <c r="A68" s="30" t="s">
        <v>88</v>
      </c>
      <c r="B68" s="31"/>
      <c r="C68" s="31"/>
      <c r="D68" s="31"/>
      <c r="E68" s="31"/>
      <c r="F68" s="31"/>
      <c r="G68" s="31"/>
      <c r="H68" s="31"/>
      <c r="I68" s="31"/>
      <c r="J68" s="31"/>
      <c r="K68" s="31"/>
      <c r="L68" s="31"/>
    </row>
  </sheetData>
  <mergeCells count="20">
    <mergeCell ref="B18:L18"/>
    <mergeCell ref="A14:L14"/>
    <mergeCell ref="B15:F15"/>
    <mergeCell ref="H15:L15"/>
    <mergeCell ref="B16:L16"/>
    <mergeCell ref="B17:L17"/>
    <mergeCell ref="A67:L67"/>
    <mergeCell ref="A68:L68"/>
    <mergeCell ref="B19:L19"/>
    <mergeCell ref="B20:L20"/>
    <mergeCell ref="B21:D21"/>
    <mergeCell ref="F21:I21"/>
    <mergeCell ref="K21:L21"/>
    <mergeCell ref="A22:L22"/>
    <mergeCell ref="A61:L61"/>
    <mergeCell ref="A62:B62"/>
    <mergeCell ref="A63:B63"/>
    <mergeCell ref="A64:B64"/>
    <mergeCell ref="A65:B65"/>
    <mergeCell ref="A66:B66"/>
  </mergeCells>
  <conditionalFormatting sqref="G24:G60">
    <cfRule type="colorScale" priority="8">
      <colorScale>
        <cfvo type="min"/>
        <cfvo type="percentile" val="50"/>
        <cfvo type="max"/>
        <color rgb="FF63BE7B"/>
        <color rgb="FFFFEB84"/>
        <color rgb="FFF8696B"/>
      </colorScale>
    </cfRule>
  </conditionalFormatting>
  <conditionalFormatting sqref="G62:G66">
    <cfRule type="colorScale" priority="3">
      <colorScale>
        <cfvo type="min"/>
        <cfvo type="percentile" val="50"/>
        <cfvo type="max"/>
        <color rgb="FF63BE7B"/>
        <color rgb="FFFFEB84"/>
        <color rgb="FFF8696B"/>
      </colorScale>
    </cfRule>
  </conditionalFormatting>
  <conditionalFormatting sqref="J24:J57 J60">
    <cfRule type="colorScale" priority="9">
      <colorScale>
        <cfvo type="min"/>
        <cfvo type="percentile" val="50"/>
        <cfvo type="max"/>
        <color rgb="FF63BE7B"/>
        <color rgb="FFFFEB84"/>
        <color rgb="FFF8696B"/>
      </colorScale>
    </cfRule>
  </conditionalFormatting>
  <conditionalFormatting sqref="J58:J59">
    <cfRule type="colorScale" priority="7">
      <colorScale>
        <cfvo type="min"/>
        <cfvo type="percentile" val="50"/>
        <cfvo type="max"/>
        <color rgb="FF63BE7B"/>
        <color rgb="FFFFEB84"/>
        <color rgb="FFF8696B"/>
      </colorScale>
    </cfRule>
  </conditionalFormatting>
  <conditionalFormatting sqref="J62:J66">
    <cfRule type="colorScale" priority="2">
      <colorScale>
        <cfvo type="min"/>
        <cfvo type="percentile" val="50"/>
        <cfvo type="max"/>
        <color rgb="FF63BE7B"/>
        <color rgb="FFFFEB84"/>
        <color rgb="FFF8696B"/>
      </colorScale>
    </cfRule>
  </conditionalFormatting>
  <conditionalFormatting sqref="L24:L60">
    <cfRule type="colorScale" priority="10">
      <colorScale>
        <cfvo type="min"/>
        <cfvo type="percentile" val="50"/>
        <cfvo type="max"/>
        <color rgb="FF63BE7B"/>
        <color rgb="FFFFEB84"/>
        <color rgb="FFF8696B"/>
      </colorScale>
    </cfRule>
  </conditionalFormatting>
  <conditionalFormatting sqref="L62:L66">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36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52A00-5509-4DBE-BD21-150D5CD0D39D}">
  <dimension ref="A1:Y68"/>
  <sheetViews>
    <sheetView zoomScale="80" zoomScaleNormal="80" workbookViewId="0">
      <selection activeCell="B16" sqref="A14:L56"/>
    </sheetView>
  </sheetViews>
  <sheetFormatPr baseColWidth="10" defaultColWidth="11.42578125" defaultRowHeight="15" x14ac:dyDescent="0.25"/>
  <cols>
    <col min="1" max="1" width="17.85546875" style="6" customWidth="1"/>
    <col min="2" max="12" width="14.5703125" style="6" customWidth="1"/>
    <col min="13" max="16384" width="11.425781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1"/>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32" t="s">
        <v>21</v>
      </c>
      <c r="B14" s="32"/>
      <c r="C14" s="32"/>
      <c r="D14" s="32"/>
      <c r="E14" s="32"/>
      <c r="F14" s="32"/>
      <c r="G14" s="32"/>
      <c r="H14" s="32"/>
      <c r="I14" s="32"/>
      <c r="J14" s="32"/>
      <c r="K14" s="32"/>
      <c r="L14" s="32"/>
    </row>
    <row r="15" spans="1:12" s="4" customFormat="1" ht="43.9" customHeight="1" x14ac:dyDescent="0.25">
      <c r="A15" s="2" t="s">
        <v>1</v>
      </c>
      <c r="B15" s="30" t="s">
        <v>9</v>
      </c>
      <c r="C15" s="30"/>
      <c r="D15" s="30"/>
      <c r="E15" s="30"/>
      <c r="F15" s="30"/>
      <c r="G15" s="2" t="s">
        <v>3</v>
      </c>
      <c r="H15" s="30" t="s">
        <v>101</v>
      </c>
      <c r="I15" s="30"/>
      <c r="J15" s="30"/>
      <c r="K15" s="30"/>
      <c r="L15" s="30"/>
    </row>
    <row r="16" spans="1:12" s="4" customFormat="1" ht="43.9" customHeight="1" x14ac:dyDescent="0.25">
      <c r="A16" s="2" t="s">
        <v>5</v>
      </c>
      <c r="B16" s="30" t="s">
        <v>89</v>
      </c>
      <c r="C16" s="30"/>
      <c r="D16" s="30"/>
      <c r="E16" s="30"/>
      <c r="F16" s="30"/>
      <c r="G16" s="30"/>
      <c r="H16" s="30"/>
      <c r="I16" s="30"/>
      <c r="J16" s="30"/>
      <c r="K16" s="30"/>
      <c r="L16" s="30"/>
    </row>
    <row r="17" spans="1:14" s="4" customFormat="1" ht="43.9" customHeight="1" x14ac:dyDescent="0.25">
      <c r="A17" s="2" t="s">
        <v>22</v>
      </c>
      <c r="B17" s="30" t="s">
        <v>90</v>
      </c>
      <c r="C17" s="30"/>
      <c r="D17" s="30"/>
      <c r="E17" s="30"/>
      <c r="F17" s="30"/>
      <c r="G17" s="30"/>
      <c r="H17" s="30"/>
      <c r="I17" s="30"/>
      <c r="J17" s="30"/>
      <c r="K17" s="30"/>
      <c r="L17" s="30"/>
    </row>
    <row r="18" spans="1:14" s="4" customFormat="1" ht="43.9" customHeight="1" x14ac:dyDescent="0.25">
      <c r="A18" s="2" t="s">
        <v>24</v>
      </c>
      <c r="B18" s="30" t="s">
        <v>91</v>
      </c>
      <c r="C18" s="30"/>
      <c r="D18" s="30"/>
      <c r="E18" s="30"/>
      <c r="F18" s="30"/>
      <c r="G18" s="30"/>
      <c r="H18" s="30"/>
      <c r="I18" s="30"/>
      <c r="J18" s="30"/>
      <c r="K18" s="30"/>
      <c r="L18" s="30"/>
    </row>
    <row r="19" spans="1:14" s="4" customFormat="1" ht="43.9" customHeight="1" x14ac:dyDescent="0.25">
      <c r="A19" s="2" t="s">
        <v>26</v>
      </c>
      <c r="B19" s="30"/>
      <c r="C19" s="30"/>
      <c r="D19" s="30"/>
      <c r="E19" s="30"/>
      <c r="F19" s="30"/>
      <c r="G19" s="30"/>
      <c r="H19" s="30"/>
      <c r="I19" s="30"/>
      <c r="J19" s="30"/>
      <c r="K19" s="30"/>
      <c r="L19" s="30"/>
    </row>
    <row r="20" spans="1:14" s="4" customFormat="1" ht="43.9" customHeight="1" x14ac:dyDescent="0.25">
      <c r="A20" s="2" t="s">
        <v>27</v>
      </c>
      <c r="B20" s="30" t="s">
        <v>104</v>
      </c>
      <c r="C20" s="30"/>
      <c r="D20" s="30"/>
      <c r="E20" s="30"/>
      <c r="F20" s="30"/>
      <c r="G20" s="30"/>
      <c r="H20" s="30"/>
      <c r="I20" s="30"/>
      <c r="J20" s="30"/>
      <c r="K20" s="30"/>
      <c r="L20" s="30"/>
    </row>
    <row r="21" spans="1:14" s="4" customFormat="1" ht="43.9" customHeight="1" x14ac:dyDescent="0.25">
      <c r="A21" s="27" t="s">
        <v>28</v>
      </c>
      <c r="B21" s="30" t="s">
        <v>92</v>
      </c>
      <c r="C21" s="30"/>
      <c r="D21" s="30"/>
      <c r="E21" s="27" t="s">
        <v>30</v>
      </c>
      <c r="F21" s="30" t="s">
        <v>93</v>
      </c>
      <c r="G21" s="35"/>
      <c r="H21" s="35"/>
      <c r="I21" s="35"/>
      <c r="J21" s="2" t="s">
        <v>32</v>
      </c>
      <c r="K21" s="30" t="s">
        <v>13</v>
      </c>
      <c r="L21" s="30"/>
    </row>
    <row r="22" spans="1:14" ht="18.75" x14ac:dyDescent="0.25">
      <c r="A22" s="32" t="s">
        <v>33</v>
      </c>
      <c r="B22" s="32"/>
      <c r="C22" s="32"/>
      <c r="D22" s="32"/>
      <c r="E22" s="32"/>
      <c r="F22" s="32"/>
      <c r="G22" s="32"/>
      <c r="H22" s="32"/>
      <c r="I22" s="32"/>
      <c r="J22" s="32"/>
      <c r="K22" s="32"/>
      <c r="L22" s="32"/>
    </row>
    <row r="23" spans="1:14" ht="43.9" customHeight="1" x14ac:dyDescent="0.25">
      <c r="A23" s="2" t="s">
        <v>34</v>
      </c>
      <c r="B23" s="2" t="s">
        <v>35</v>
      </c>
      <c r="C23" s="2" t="s">
        <v>36</v>
      </c>
      <c r="D23" s="2" t="s">
        <v>37</v>
      </c>
      <c r="E23" s="2" t="s">
        <v>38</v>
      </c>
      <c r="F23" s="2" t="s">
        <v>39</v>
      </c>
      <c r="G23" s="2" t="s">
        <v>40</v>
      </c>
      <c r="H23" s="2" t="s">
        <v>41</v>
      </c>
      <c r="I23" s="2" t="s">
        <v>42</v>
      </c>
      <c r="J23" s="2" t="s">
        <v>43</v>
      </c>
      <c r="K23" s="2" t="s">
        <v>44</v>
      </c>
      <c r="L23" s="2" t="s">
        <v>45</v>
      </c>
    </row>
    <row r="24" spans="1:14" x14ac:dyDescent="0.25">
      <c r="A24" s="5">
        <v>5</v>
      </c>
      <c r="B24" s="5" t="s">
        <v>46</v>
      </c>
      <c r="C24" s="17">
        <v>0.39550915895213701</v>
      </c>
      <c r="D24" s="17">
        <v>0.60449084104786299</v>
      </c>
      <c r="E24" s="17">
        <f>(C24-D24)/D24</f>
        <v>-0.34571521668295885</v>
      </c>
      <c r="F24" s="17">
        <f>ABS(E24)</f>
        <v>0.34571521668295885</v>
      </c>
      <c r="G24" s="15">
        <f>RANK(F24,$F$24:$F$56,1)</f>
        <v>7</v>
      </c>
      <c r="H24" s="25">
        <v>0.12162906767817901</v>
      </c>
      <c r="I24" s="18">
        <f>MIN($H$24:$H$56)/H24</f>
        <v>1.037358019827987E-2</v>
      </c>
      <c r="J24" s="15">
        <f>RANK(I24,$I$24:$I$56,1)</f>
        <v>1</v>
      </c>
      <c r="K24" s="16">
        <f>F24*I24</f>
        <v>3.5863045260263768E-3</v>
      </c>
      <c r="L24" s="15">
        <f>RANK(K24,$K$24:$K$56,1)</f>
        <v>1</v>
      </c>
      <c r="M24" s="1">
        <f>IF(E24&gt;0,1,-1)</f>
        <v>-1</v>
      </c>
      <c r="N24" s="1">
        <f>K24*M24</f>
        <v>-3.5863045260263768E-3</v>
      </c>
    </row>
    <row r="25" spans="1:14" x14ac:dyDescent="0.25">
      <c r="A25" s="5">
        <v>8</v>
      </c>
      <c r="B25" s="5" t="s">
        <v>47</v>
      </c>
      <c r="C25" s="17">
        <v>0.38214387261870902</v>
      </c>
      <c r="D25" s="17">
        <v>0.61785612738129103</v>
      </c>
      <c r="E25" s="17">
        <f t="shared" ref="E25:E56" si="0">(C25-D25)/D25</f>
        <v>-0.38150023009664091</v>
      </c>
      <c r="F25" s="17">
        <f t="shared" ref="F25:F56" si="1">ABS(E25)</f>
        <v>0.38150023009664091</v>
      </c>
      <c r="G25" s="15">
        <f t="shared" ref="G25:G56" si="2">RANK(F25,$F$24:$F$56,1)</f>
        <v>16</v>
      </c>
      <c r="H25" s="25">
        <v>2.8085446196845699E-2</v>
      </c>
      <c r="I25" s="18">
        <f t="shared" ref="I25:I56" si="3">MIN($H$24:$H$56)/H25</f>
        <v>4.4924651691782835E-2</v>
      </c>
      <c r="J25" s="15">
        <f t="shared" ref="J25:J56" si="4">RANK(I25,$I$24:$I$56,1)</f>
        <v>15</v>
      </c>
      <c r="K25" s="16">
        <f t="shared" ref="K25:K29" si="5">F25*I25</f>
        <v>1.7138764957426601E-2</v>
      </c>
      <c r="L25" s="15">
        <f t="shared" ref="L25:L56" si="6">RANK(K25,$K$24:$K$56,1)</f>
        <v>16</v>
      </c>
      <c r="M25" s="1">
        <f t="shared" ref="M25:M56" si="7">IF(E25&gt;0,1,-1)</f>
        <v>-1</v>
      </c>
      <c r="N25" s="1">
        <f t="shared" ref="N25:N56" si="8">K25*M25</f>
        <v>-1.7138764957426601E-2</v>
      </c>
    </row>
    <row r="26" spans="1:14" x14ac:dyDescent="0.25">
      <c r="A26" s="5">
        <v>11</v>
      </c>
      <c r="B26" s="5" t="s">
        <v>48</v>
      </c>
      <c r="C26" s="17">
        <v>0.410150891632373</v>
      </c>
      <c r="D26" s="17">
        <v>0.58984910836762705</v>
      </c>
      <c r="E26" s="17">
        <f t="shared" si="0"/>
        <v>-0.30465116279069804</v>
      </c>
      <c r="F26" s="17">
        <f t="shared" si="1"/>
        <v>0.30465116279069804</v>
      </c>
      <c r="G26" s="15">
        <f t="shared" si="2"/>
        <v>1</v>
      </c>
      <c r="H26" s="25">
        <v>1.7464563785186699E-2</v>
      </c>
      <c r="I26" s="18">
        <f t="shared" si="3"/>
        <v>7.224508459076362E-2</v>
      </c>
      <c r="J26" s="15">
        <f t="shared" si="4"/>
        <v>20</v>
      </c>
      <c r="K26" s="16">
        <f t="shared" si="5"/>
        <v>2.2009549026488478E-2</v>
      </c>
      <c r="L26" s="15">
        <f t="shared" si="6"/>
        <v>20</v>
      </c>
      <c r="M26" s="1">
        <f t="shared" si="7"/>
        <v>-1</v>
      </c>
      <c r="N26" s="1">
        <f t="shared" si="8"/>
        <v>-2.2009549026488478E-2</v>
      </c>
    </row>
    <row r="27" spans="1:14" x14ac:dyDescent="0.25">
      <c r="A27" s="5">
        <v>13</v>
      </c>
      <c r="B27" s="5" t="s">
        <v>49</v>
      </c>
      <c r="C27" s="17">
        <v>0.37829457364341101</v>
      </c>
      <c r="D27" s="17">
        <v>0.62170542635658899</v>
      </c>
      <c r="E27" s="17">
        <f t="shared" si="0"/>
        <v>-0.39152119700748089</v>
      </c>
      <c r="F27" s="17">
        <f t="shared" si="1"/>
        <v>0.39152119700748089</v>
      </c>
      <c r="G27" s="15">
        <f t="shared" si="2"/>
        <v>20</v>
      </c>
      <c r="H27" s="25">
        <v>4.1205829506887601E-2</v>
      </c>
      <c r="I27" s="18">
        <f t="shared" si="3"/>
        <v>3.0620155038759759E-2</v>
      </c>
      <c r="J27" s="15">
        <f t="shared" si="4"/>
        <v>7</v>
      </c>
      <c r="K27" s="16">
        <f t="shared" si="5"/>
        <v>1.1988439753329869E-2</v>
      </c>
      <c r="L27" s="15">
        <f t="shared" si="6"/>
        <v>7</v>
      </c>
      <c r="M27" s="1">
        <f t="shared" si="7"/>
        <v>-1</v>
      </c>
      <c r="N27" s="1">
        <f t="shared" si="8"/>
        <v>-1.1988439753329869E-2</v>
      </c>
    </row>
    <row r="28" spans="1:14" x14ac:dyDescent="0.25">
      <c r="A28" s="5">
        <v>15</v>
      </c>
      <c r="B28" s="5" t="s">
        <v>50</v>
      </c>
      <c r="C28" s="17">
        <v>0.375979741951043</v>
      </c>
      <c r="D28" s="17">
        <v>0.624020258048957</v>
      </c>
      <c r="E28" s="17">
        <f t="shared" si="0"/>
        <v>-0.39748792270531413</v>
      </c>
      <c r="F28" s="17">
        <f t="shared" si="1"/>
        <v>0.39748792270531413</v>
      </c>
      <c r="G28" s="15">
        <f t="shared" si="2"/>
        <v>24</v>
      </c>
      <c r="H28" s="25">
        <v>6.6224795368337003E-2</v>
      </c>
      <c r="I28" s="18">
        <f t="shared" si="3"/>
        <v>1.9052212709514089E-2</v>
      </c>
      <c r="J28" s="15">
        <f t="shared" si="4"/>
        <v>4</v>
      </c>
      <c r="K28" s="16">
        <f t="shared" si="5"/>
        <v>7.5730244528445399E-3</v>
      </c>
      <c r="L28" s="15">
        <f t="shared" si="6"/>
        <v>5</v>
      </c>
      <c r="M28" s="1">
        <f t="shared" si="7"/>
        <v>-1</v>
      </c>
      <c r="N28" s="1">
        <f t="shared" si="8"/>
        <v>-7.5730244528445399E-3</v>
      </c>
    </row>
    <row r="29" spans="1:14" x14ac:dyDescent="0.25">
      <c r="A29" s="5">
        <v>17</v>
      </c>
      <c r="B29" s="5" t="s">
        <v>51</v>
      </c>
      <c r="C29" s="17">
        <v>0.39119318181818202</v>
      </c>
      <c r="D29" s="17">
        <v>0.60880681818181803</v>
      </c>
      <c r="E29" s="17">
        <f t="shared" si="0"/>
        <v>-0.3574428371441899</v>
      </c>
      <c r="F29" s="17">
        <f t="shared" si="1"/>
        <v>0.3574428371441899</v>
      </c>
      <c r="G29" s="15">
        <f t="shared" si="2"/>
        <v>9</v>
      </c>
      <c r="H29" s="25">
        <v>2.8109403074466001E-2</v>
      </c>
      <c r="I29" s="18">
        <f t="shared" si="3"/>
        <v>4.4886363636363676E-2</v>
      </c>
      <c r="J29" s="15">
        <f t="shared" si="4"/>
        <v>14</v>
      </c>
      <c r="K29" s="16">
        <f t="shared" si="5"/>
        <v>1.604430916726763E-2</v>
      </c>
      <c r="L29" s="15">
        <f t="shared" si="6"/>
        <v>13</v>
      </c>
      <c r="M29" s="1">
        <f t="shared" si="7"/>
        <v>-1</v>
      </c>
      <c r="N29" s="1">
        <f t="shared" si="8"/>
        <v>-1.604430916726763E-2</v>
      </c>
    </row>
    <row r="30" spans="1:14" x14ac:dyDescent="0.25">
      <c r="A30" s="5">
        <v>18</v>
      </c>
      <c r="B30" s="5" t="s">
        <v>52</v>
      </c>
      <c r="C30" s="17">
        <v>0.38019801980197998</v>
      </c>
      <c r="D30" s="17">
        <v>0.61980198019802002</v>
      </c>
      <c r="E30" s="17">
        <f t="shared" si="0"/>
        <v>-0.38658146964856288</v>
      </c>
      <c r="F30" s="17">
        <f t="shared" si="1"/>
        <v>0.38658146964856288</v>
      </c>
      <c r="G30" s="15">
        <f t="shared" si="2"/>
        <v>18</v>
      </c>
      <c r="H30" s="25">
        <v>1.20982231982432E-2</v>
      </c>
      <c r="I30" s="18">
        <f t="shared" si="3"/>
        <v>0.1042904290429042</v>
      </c>
      <c r="J30" s="15">
        <f t="shared" si="4"/>
        <v>26</v>
      </c>
      <c r="K30" s="16">
        <f t="shared" ref="K30:K56" si="9">F30*I30</f>
        <v>4.0316747329685071E-2</v>
      </c>
      <c r="L30" s="15">
        <f t="shared" si="6"/>
        <v>25</v>
      </c>
      <c r="M30" s="1">
        <f t="shared" si="7"/>
        <v>-1</v>
      </c>
      <c r="N30" s="1">
        <f t="shared" si="8"/>
        <v>-4.0316747329685071E-2</v>
      </c>
    </row>
    <row r="31" spans="1:14" x14ac:dyDescent="0.25">
      <c r="A31" s="5">
        <v>19</v>
      </c>
      <c r="B31" s="5" t="s">
        <v>53</v>
      </c>
      <c r="C31" s="17">
        <v>0.37826431020838802</v>
      </c>
      <c r="D31" s="17">
        <v>0.62173568979161198</v>
      </c>
      <c r="E31" s="17">
        <f t="shared" si="0"/>
        <v>-0.39159949087823576</v>
      </c>
      <c r="F31" s="17">
        <f t="shared" si="1"/>
        <v>0.39159949087823576</v>
      </c>
      <c r="G31" s="15">
        <f t="shared" si="2"/>
        <v>21</v>
      </c>
      <c r="H31" s="25">
        <v>3.0273507686164901E-2</v>
      </c>
      <c r="I31" s="18">
        <f t="shared" si="3"/>
        <v>4.167765761012935E-2</v>
      </c>
      <c r="J31" s="15">
        <f t="shared" si="4"/>
        <v>13</v>
      </c>
      <c r="K31" s="16">
        <f t="shared" si="9"/>
        <v>1.6320949501124081E-2</v>
      </c>
      <c r="L31" s="15">
        <f t="shared" si="6"/>
        <v>14</v>
      </c>
      <c r="M31" s="1">
        <f t="shared" si="7"/>
        <v>-1</v>
      </c>
      <c r="N31" s="1">
        <f t="shared" si="8"/>
        <v>-1.6320949501124081E-2</v>
      </c>
    </row>
    <row r="32" spans="1:14" x14ac:dyDescent="0.25">
      <c r="A32" s="5">
        <v>20</v>
      </c>
      <c r="B32" s="5" t="s">
        <v>54</v>
      </c>
      <c r="C32" s="17">
        <v>0.37334102712060002</v>
      </c>
      <c r="D32" s="17">
        <v>0.62665897287939998</v>
      </c>
      <c r="E32" s="17">
        <f t="shared" si="0"/>
        <v>-0.40423572744014757</v>
      </c>
      <c r="F32" s="17">
        <f t="shared" si="1"/>
        <v>0.40423572744014757</v>
      </c>
      <c r="G32" s="15">
        <f t="shared" si="2"/>
        <v>25</v>
      </c>
      <c r="H32" s="25">
        <v>2.7678179277300902E-2</v>
      </c>
      <c r="I32" s="18">
        <f t="shared" si="3"/>
        <v>4.5585689555683817E-2</v>
      </c>
      <c r="J32" s="15">
        <f t="shared" si="4"/>
        <v>16</v>
      </c>
      <c r="K32" s="16">
        <f t="shared" si="9"/>
        <v>1.8427364378402585E-2</v>
      </c>
      <c r="L32" s="15">
        <f t="shared" si="6"/>
        <v>17</v>
      </c>
      <c r="M32" s="1">
        <f t="shared" si="7"/>
        <v>-1</v>
      </c>
      <c r="N32" s="1">
        <f t="shared" si="8"/>
        <v>-1.8427364378402585E-2</v>
      </c>
    </row>
    <row r="33" spans="1:14" x14ac:dyDescent="0.25">
      <c r="A33" s="5">
        <v>23</v>
      </c>
      <c r="B33" s="5" t="s">
        <v>55</v>
      </c>
      <c r="C33" s="17">
        <v>0.38637992831541201</v>
      </c>
      <c r="D33" s="17">
        <v>0.61362007168458799</v>
      </c>
      <c r="E33" s="17">
        <f t="shared" si="0"/>
        <v>-0.37032710280373876</v>
      </c>
      <c r="F33" s="17">
        <f t="shared" si="1"/>
        <v>0.37032710280373876</v>
      </c>
      <c r="G33" s="15">
        <f t="shared" si="2"/>
        <v>12</v>
      </c>
      <c r="H33" s="25">
        <v>3.3419844280295499E-2</v>
      </c>
      <c r="I33" s="18">
        <f t="shared" si="3"/>
        <v>3.7753882915173287E-2</v>
      </c>
      <c r="J33" s="15">
        <f t="shared" si="4"/>
        <v>11</v>
      </c>
      <c r="K33" s="16">
        <f t="shared" si="9"/>
        <v>1.3981286079567693E-2</v>
      </c>
      <c r="L33" s="15">
        <f t="shared" si="6"/>
        <v>11</v>
      </c>
      <c r="M33" s="1">
        <f t="shared" si="7"/>
        <v>-1</v>
      </c>
      <c r="N33" s="1">
        <f t="shared" si="8"/>
        <v>-1.3981286079567693E-2</v>
      </c>
    </row>
    <row r="34" spans="1:14" x14ac:dyDescent="0.25">
      <c r="A34" s="5">
        <v>25</v>
      </c>
      <c r="B34" s="5" t="s">
        <v>56</v>
      </c>
      <c r="C34" s="17">
        <v>0.40344053851907302</v>
      </c>
      <c r="D34" s="17">
        <v>0.59655946148092698</v>
      </c>
      <c r="E34" s="17">
        <f t="shared" si="0"/>
        <v>-0.32372116349047009</v>
      </c>
      <c r="F34" s="17">
        <f t="shared" si="1"/>
        <v>0.32372116349047009</v>
      </c>
      <c r="G34" s="15">
        <f t="shared" si="2"/>
        <v>4</v>
      </c>
      <c r="H34" s="25">
        <v>0.10676781792773</v>
      </c>
      <c r="I34" s="18">
        <f t="shared" si="3"/>
        <v>1.1817501869857926E-2</v>
      </c>
      <c r="J34" s="15">
        <f t="shared" si="4"/>
        <v>2</v>
      </c>
      <c r="K34" s="16">
        <f t="shared" si="9"/>
        <v>3.8255754548612137E-3</v>
      </c>
      <c r="L34" s="15">
        <f t="shared" si="6"/>
        <v>2</v>
      </c>
      <c r="M34" s="1">
        <f t="shared" si="7"/>
        <v>-1</v>
      </c>
      <c r="N34" s="1">
        <f t="shared" si="8"/>
        <v>-3.8255754548612137E-3</v>
      </c>
    </row>
    <row r="35" spans="1:14" x14ac:dyDescent="0.25">
      <c r="A35" s="5">
        <v>27</v>
      </c>
      <c r="B35" s="5" t="s">
        <v>57</v>
      </c>
      <c r="C35" s="19">
        <v>0.35620743844945002</v>
      </c>
      <c r="D35" s="19">
        <v>0.64379256155054998</v>
      </c>
      <c r="E35" s="17">
        <f t="shared" si="0"/>
        <v>-0.4467046379170056</v>
      </c>
      <c r="F35" s="17">
        <f t="shared" si="1"/>
        <v>0.4467046379170056</v>
      </c>
      <c r="G35" s="15">
        <f t="shared" si="2"/>
        <v>28</v>
      </c>
      <c r="H35" s="26">
        <v>1.5244559792373699E-2</v>
      </c>
      <c r="I35" s="18">
        <f t="shared" si="3"/>
        <v>8.2765845992666648E-2</v>
      </c>
      <c r="J35" s="15">
        <f t="shared" si="4"/>
        <v>24</v>
      </c>
      <c r="K35" s="16">
        <f t="shared" si="9"/>
        <v>3.6971887266048803E-2</v>
      </c>
      <c r="L35" s="15">
        <f t="shared" si="6"/>
        <v>24</v>
      </c>
      <c r="M35" s="1">
        <f t="shared" si="7"/>
        <v>-1</v>
      </c>
      <c r="N35" s="1">
        <f t="shared" si="8"/>
        <v>-3.6971887266048803E-2</v>
      </c>
    </row>
    <row r="36" spans="1:14" x14ac:dyDescent="0.25">
      <c r="A36" s="5">
        <v>41</v>
      </c>
      <c r="B36" s="5" t="s">
        <v>58</v>
      </c>
      <c r="C36" s="17">
        <v>0.38759124087591201</v>
      </c>
      <c r="D36" s="17">
        <v>0.61240875912408799</v>
      </c>
      <c r="E36" s="17">
        <f t="shared" si="0"/>
        <v>-0.36710369487485206</v>
      </c>
      <c r="F36" s="17">
        <f t="shared" si="1"/>
        <v>0.36710369487485206</v>
      </c>
      <c r="G36" s="15">
        <f t="shared" si="2"/>
        <v>11</v>
      </c>
      <c r="H36" s="25">
        <v>3.2820922339788401E-2</v>
      </c>
      <c r="I36" s="18">
        <f t="shared" si="3"/>
        <v>3.8442822384428282E-2</v>
      </c>
      <c r="J36" s="15">
        <f t="shared" si="4"/>
        <v>12</v>
      </c>
      <c r="K36" s="16">
        <f t="shared" si="9"/>
        <v>1.4112502138741293E-2</v>
      </c>
      <c r="L36" s="15">
        <f t="shared" si="6"/>
        <v>12</v>
      </c>
      <c r="M36" s="1">
        <f t="shared" si="7"/>
        <v>-1</v>
      </c>
      <c r="N36" s="1">
        <f t="shared" si="8"/>
        <v>-1.4112502138741293E-2</v>
      </c>
    </row>
    <row r="37" spans="1:14" x14ac:dyDescent="0.25">
      <c r="A37" s="5">
        <v>44</v>
      </c>
      <c r="B37" s="5" t="s">
        <v>59</v>
      </c>
      <c r="C37" s="17">
        <v>0.40508405084050803</v>
      </c>
      <c r="D37" s="17">
        <v>0.59491594915949197</v>
      </c>
      <c r="E37" s="17">
        <f t="shared" si="0"/>
        <v>-0.31909028256375022</v>
      </c>
      <c r="F37" s="17">
        <f t="shared" si="1"/>
        <v>0.31909028256375022</v>
      </c>
      <c r="G37" s="15">
        <f t="shared" si="2"/>
        <v>3</v>
      </c>
      <c r="H37" s="25">
        <v>1.9476941505290501E-2</v>
      </c>
      <c r="I37" s="18">
        <f t="shared" si="3"/>
        <v>6.4780647806478131E-2</v>
      </c>
      <c r="J37" s="15">
        <f t="shared" si="4"/>
        <v>19</v>
      </c>
      <c r="K37" s="16">
        <f t="shared" si="9"/>
        <v>2.0670875213231892E-2</v>
      </c>
      <c r="L37" s="15">
        <f t="shared" si="6"/>
        <v>18</v>
      </c>
      <c r="M37" s="1">
        <f t="shared" si="7"/>
        <v>-1</v>
      </c>
      <c r="N37" s="1">
        <f t="shared" si="8"/>
        <v>-2.0670875213231892E-2</v>
      </c>
    </row>
    <row r="38" spans="1:14" x14ac:dyDescent="0.25">
      <c r="A38" s="5">
        <v>47</v>
      </c>
      <c r="B38" s="5" t="s">
        <v>60</v>
      </c>
      <c r="C38" s="17">
        <v>0.38087878118789997</v>
      </c>
      <c r="D38" s="17">
        <v>0.61912121881210003</v>
      </c>
      <c r="E38" s="17">
        <f t="shared" si="0"/>
        <v>-0.384807417974323</v>
      </c>
      <c r="F38" s="17">
        <f t="shared" si="1"/>
        <v>0.384807417974323</v>
      </c>
      <c r="G38" s="15">
        <f t="shared" si="2"/>
        <v>17</v>
      </c>
      <c r="H38" s="25">
        <v>3.61668995807546E-2</v>
      </c>
      <c r="I38" s="18">
        <f t="shared" si="3"/>
        <v>3.4886288363877353E-2</v>
      </c>
      <c r="J38" s="15">
        <f t="shared" si="4"/>
        <v>9</v>
      </c>
      <c r="K38" s="16">
        <f t="shared" si="9"/>
        <v>1.3424502548011313E-2</v>
      </c>
      <c r="L38" s="15">
        <f t="shared" si="6"/>
        <v>9</v>
      </c>
      <c r="M38" s="1">
        <f t="shared" si="7"/>
        <v>-1</v>
      </c>
      <c r="N38" s="1">
        <f t="shared" si="8"/>
        <v>-1.3424502548011313E-2</v>
      </c>
    </row>
    <row r="39" spans="1:14" x14ac:dyDescent="0.25">
      <c r="A39" s="5">
        <v>50</v>
      </c>
      <c r="B39" s="5" t="s">
        <v>61</v>
      </c>
      <c r="C39" s="17">
        <v>0.39136817381092198</v>
      </c>
      <c r="D39" s="17">
        <v>0.60863182618907796</v>
      </c>
      <c r="E39" s="17">
        <f t="shared" si="0"/>
        <v>-0.35697057404727423</v>
      </c>
      <c r="F39" s="17">
        <f t="shared" si="1"/>
        <v>0.35697057404727423</v>
      </c>
      <c r="G39" s="15">
        <f t="shared" si="2"/>
        <v>8</v>
      </c>
      <c r="H39" s="25">
        <v>2.71990417248952E-2</v>
      </c>
      <c r="I39" s="18">
        <f t="shared" si="3"/>
        <v>4.638872577803884E-2</v>
      </c>
      <c r="J39" s="15">
        <f t="shared" si="4"/>
        <v>17</v>
      </c>
      <c r="K39" s="16">
        <f t="shared" si="9"/>
        <v>1.6559410070308114E-2</v>
      </c>
      <c r="L39" s="15">
        <f t="shared" si="6"/>
        <v>15</v>
      </c>
      <c r="M39" s="1">
        <f t="shared" si="7"/>
        <v>-1</v>
      </c>
      <c r="N39" s="1">
        <f t="shared" si="8"/>
        <v>-1.6559410070308114E-2</v>
      </c>
    </row>
    <row r="40" spans="1:14" x14ac:dyDescent="0.25">
      <c r="A40" s="5">
        <v>52</v>
      </c>
      <c r="B40" s="5" t="s">
        <v>62</v>
      </c>
      <c r="C40" s="17">
        <v>0.37758046614872398</v>
      </c>
      <c r="D40" s="17">
        <v>0.62241953385127602</v>
      </c>
      <c r="E40" s="17">
        <f t="shared" si="0"/>
        <v>-0.39336661911554832</v>
      </c>
      <c r="F40" s="17">
        <f t="shared" si="1"/>
        <v>0.39336661911554832</v>
      </c>
      <c r="G40" s="15">
        <f t="shared" si="2"/>
        <v>22</v>
      </c>
      <c r="H40" s="25">
        <v>3.5975244559792403E-2</v>
      </c>
      <c r="I40" s="18">
        <f t="shared" si="3"/>
        <v>3.5072142064372966E-2</v>
      </c>
      <c r="J40" s="15">
        <f t="shared" si="4"/>
        <v>10</v>
      </c>
      <c r="K40" s="16">
        <f t="shared" si="9"/>
        <v>1.3796209949002601E-2</v>
      </c>
      <c r="L40" s="15">
        <f t="shared" si="6"/>
        <v>10</v>
      </c>
      <c r="M40" s="1">
        <f t="shared" si="7"/>
        <v>-1</v>
      </c>
      <c r="N40" s="1">
        <f t="shared" si="8"/>
        <v>-1.3796209949002601E-2</v>
      </c>
    </row>
    <row r="41" spans="1:14" ht="13.9" customHeight="1" x14ac:dyDescent="0.25">
      <c r="A41" s="5">
        <v>54</v>
      </c>
      <c r="B41" s="5" t="s">
        <v>63</v>
      </c>
      <c r="C41" s="17">
        <v>0.38579856721449601</v>
      </c>
      <c r="D41" s="17">
        <v>0.61420143278550399</v>
      </c>
      <c r="E41" s="17">
        <f t="shared" si="0"/>
        <v>-0.37186963979416915</v>
      </c>
      <c r="F41" s="17">
        <f t="shared" si="1"/>
        <v>0.37186963979416915</v>
      </c>
      <c r="G41" s="15">
        <f t="shared" si="2"/>
        <v>13</v>
      </c>
      <c r="H41" s="25">
        <v>3.7899780395288497E-2</v>
      </c>
      <c r="I41" s="18">
        <f t="shared" si="3"/>
        <v>3.3291192583228039E-2</v>
      </c>
      <c r="J41" s="15">
        <f t="shared" si="4"/>
        <v>8</v>
      </c>
      <c r="K41" s="16">
        <f t="shared" si="9"/>
        <v>1.2379983794243326E-2</v>
      </c>
      <c r="L41" s="15">
        <f t="shared" si="6"/>
        <v>8</v>
      </c>
      <c r="M41" s="1">
        <f t="shared" si="7"/>
        <v>-1</v>
      </c>
      <c r="N41" s="1">
        <f t="shared" si="8"/>
        <v>-1.2379983794243326E-2</v>
      </c>
    </row>
    <row r="42" spans="1:14" x14ac:dyDescent="0.25">
      <c r="A42" s="5">
        <v>63</v>
      </c>
      <c r="B42" s="5" t="s">
        <v>64</v>
      </c>
      <c r="C42" s="17">
        <v>0.40075793462813802</v>
      </c>
      <c r="D42" s="17">
        <v>0.59924206537186198</v>
      </c>
      <c r="E42" s="17">
        <f t="shared" si="0"/>
        <v>-0.33122529644268855</v>
      </c>
      <c r="F42" s="17">
        <f t="shared" si="1"/>
        <v>0.33122529644268855</v>
      </c>
      <c r="G42" s="15">
        <f t="shared" si="2"/>
        <v>6</v>
      </c>
      <c r="H42" s="25">
        <v>1.68576562188061E-2</v>
      </c>
      <c r="I42" s="18">
        <f t="shared" si="3"/>
        <v>7.4846044528659783E-2</v>
      </c>
      <c r="J42" s="15">
        <f t="shared" si="4"/>
        <v>21</v>
      </c>
      <c r="K42" s="16">
        <f t="shared" si="9"/>
        <v>2.4790903286568005E-2</v>
      </c>
      <c r="L42" s="15">
        <f t="shared" si="6"/>
        <v>22</v>
      </c>
      <c r="M42" s="1">
        <f t="shared" si="7"/>
        <v>-1</v>
      </c>
      <c r="N42" s="1">
        <f t="shared" si="8"/>
        <v>-2.4790903286568005E-2</v>
      </c>
    </row>
    <row r="43" spans="1:14" x14ac:dyDescent="0.25">
      <c r="A43" s="5">
        <v>66</v>
      </c>
      <c r="B43" s="5" t="s">
        <v>65</v>
      </c>
      <c r="C43" s="17">
        <v>0.40312648034107101</v>
      </c>
      <c r="D43" s="17">
        <v>0.59687351965892899</v>
      </c>
      <c r="E43" s="17">
        <f t="shared" si="0"/>
        <v>-0.32460317460317339</v>
      </c>
      <c r="F43" s="17">
        <f t="shared" si="1"/>
        <v>0.32460317460317339</v>
      </c>
      <c r="G43" s="15">
        <f t="shared" si="2"/>
        <v>5</v>
      </c>
      <c r="H43" s="25">
        <v>1.68576562188061E-2</v>
      </c>
      <c r="I43" s="18">
        <f t="shared" si="3"/>
        <v>7.4846044528659783E-2</v>
      </c>
      <c r="J43" s="15">
        <f t="shared" si="4"/>
        <v>21</v>
      </c>
      <c r="K43" s="16">
        <f t="shared" si="9"/>
        <v>2.4295263660493442E-2</v>
      </c>
      <c r="L43" s="15">
        <f t="shared" si="6"/>
        <v>21</v>
      </c>
      <c r="M43" s="1">
        <f t="shared" si="7"/>
        <v>-1</v>
      </c>
      <c r="N43" s="1">
        <f t="shared" si="8"/>
        <v>-2.4295263660493442E-2</v>
      </c>
    </row>
    <row r="44" spans="1:14" x14ac:dyDescent="0.25">
      <c r="A44" s="5">
        <v>68</v>
      </c>
      <c r="B44" s="5" t="s">
        <v>66</v>
      </c>
      <c r="C44" s="17">
        <v>0.38217777278345899</v>
      </c>
      <c r="D44" s="17">
        <v>0.61782222721654101</v>
      </c>
      <c r="E44" s="17">
        <f t="shared" si="0"/>
        <v>-0.38141142233539421</v>
      </c>
      <c r="F44" s="17">
        <f t="shared" si="1"/>
        <v>0.38141142233539421</v>
      </c>
      <c r="G44" s="15">
        <f t="shared" si="2"/>
        <v>15</v>
      </c>
      <c r="H44" s="25">
        <v>7.1064084647634307E-2</v>
      </c>
      <c r="I44" s="18">
        <f t="shared" si="3"/>
        <v>1.7754803910551776E-2</v>
      </c>
      <c r="J44" s="15">
        <f t="shared" si="4"/>
        <v>3</v>
      </c>
      <c r="K44" s="16">
        <f t="shared" si="9"/>
        <v>6.771885012809572E-3</v>
      </c>
      <c r="L44" s="15">
        <f t="shared" si="6"/>
        <v>3</v>
      </c>
      <c r="M44" s="1">
        <f t="shared" si="7"/>
        <v>-1</v>
      </c>
      <c r="N44" s="1">
        <f t="shared" si="8"/>
        <v>-6.771885012809572E-3</v>
      </c>
    </row>
    <row r="45" spans="1:14" x14ac:dyDescent="0.25">
      <c r="A45" s="5">
        <v>70</v>
      </c>
      <c r="B45" s="5" t="s">
        <v>67</v>
      </c>
      <c r="C45" s="17">
        <v>0.37716955941254998</v>
      </c>
      <c r="D45" s="17">
        <v>0.62283044058744996</v>
      </c>
      <c r="E45" s="17">
        <f t="shared" si="0"/>
        <v>-0.39442658092175792</v>
      </c>
      <c r="F45" s="17">
        <f t="shared" si="1"/>
        <v>0.39442658092175792</v>
      </c>
      <c r="G45" s="15">
        <f t="shared" si="2"/>
        <v>23</v>
      </c>
      <c r="H45" s="25">
        <v>2.3924935116789801E-2</v>
      </c>
      <c r="I45" s="18">
        <f t="shared" si="3"/>
        <v>5.2736982643524763E-2</v>
      </c>
      <c r="J45" s="15">
        <f t="shared" si="4"/>
        <v>18</v>
      </c>
      <c r="K45" s="16">
        <f t="shared" si="9"/>
        <v>2.0800867752215561E-2</v>
      </c>
      <c r="L45" s="15">
        <f t="shared" si="6"/>
        <v>19</v>
      </c>
      <c r="M45" s="1">
        <f t="shared" si="7"/>
        <v>-1</v>
      </c>
      <c r="N45" s="1">
        <f t="shared" si="8"/>
        <v>-2.0800867752215561E-2</v>
      </c>
    </row>
    <row r="46" spans="1:14" x14ac:dyDescent="0.25">
      <c r="A46" s="5">
        <v>73</v>
      </c>
      <c r="B46" s="5" t="s">
        <v>68</v>
      </c>
      <c r="C46" s="17">
        <v>0.38948833971458402</v>
      </c>
      <c r="D46" s="17">
        <v>0.61051166028541604</v>
      </c>
      <c r="E46" s="17">
        <f t="shared" si="0"/>
        <v>-0.36202964652223507</v>
      </c>
      <c r="F46" s="17">
        <f t="shared" si="1"/>
        <v>0.36202964652223507</v>
      </c>
      <c r="G46" s="15">
        <f t="shared" si="2"/>
        <v>10</v>
      </c>
      <c r="H46" s="25">
        <v>4.5885406268716303E-2</v>
      </c>
      <c r="I46" s="18">
        <f t="shared" si="3"/>
        <v>2.7497389488339779E-2</v>
      </c>
      <c r="J46" s="15">
        <f t="shared" si="4"/>
        <v>6</v>
      </c>
      <c r="K46" s="16">
        <f t="shared" si="9"/>
        <v>9.9548701967478725E-3</v>
      </c>
      <c r="L46" s="15">
        <f t="shared" si="6"/>
        <v>6</v>
      </c>
      <c r="M46" s="1">
        <f t="shared" si="7"/>
        <v>-1</v>
      </c>
      <c r="N46" s="1">
        <f t="shared" si="8"/>
        <v>-9.9548701967478725E-3</v>
      </c>
    </row>
    <row r="47" spans="1:14" x14ac:dyDescent="0.25">
      <c r="A47" s="5">
        <v>76</v>
      </c>
      <c r="B47" s="5" t="s">
        <v>69</v>
      </c>
      <c r="C47" s="17">
        <v>0.405417149478563</v>
      </c>
      <c r="D47" s="17">
        <v>0.594582850521437</v>
      </c>
      <c r="E47" s="17">
        <f t="shared" si="0"/>
        <v>-0.31814859926918437</v>
      </c>
      <c r="F47" s="17">
        <f t="shared" si="1"/>
        <v>0.31814859926918437</v>
      </c>
      <c r="G47" s="15">
        <f t="shared" si="2"/>
        <v>2</v>
      </c>
      <c r="H47" s="25">
        <v>5.5132761030145701E-2</v>
      </c>
      <c r="I47" s="18">
        <f t="shared" si="3"/>
        <v>2.2885283893395201E-2</v>
      </c>
      <c r="J47" s="15">
        <f t="shared" si="4"/>
        <v>5</v>
      </c>
      <c r="K47" s="16">
        <f t="shared" si="9"/>
        <v>7.2809210145613097E-3</v>
      </c>
      <c r="L47" s="15">
        <f t="shared" si="6"/>
        <v>4</v>
      </c>
      <c r="M47" s="1">
        <f t="shared" si="7"/>
        <v>-1</v>
      </c>
      <c r="N47" s="1">
        <f t="shared" si="8"/>
        <v>-7.2809210145613097E-3</v>
      </c>
    </row>
    <row r="48" spans="1:14" x14ac:dyDescent="0.25">
      <c r="A48" s="5">
        <v>81</v>
      </c>
      <c r="B48" s="5" t="s">
        <v>70</v>
      </c>
      <c r="C48" s="17">
        <v>0.36454849498327802</v>
      </c>
      <c r="D48" s="17">
        <v>0.63545150501672198</v>
      </c>
      <c r="E48" s="17">
        <f t="shared" si="0"/>
        <v>-0.42631578947368315</v>
      </c>
      <c r="F48" s="17">
        <f t="shared" si="1"/>
        <v>0.42631578947368315</v>
      </c>
      <c r="G48" s="15">
        <f t="shared" si="2"/>
        <v>27</v>
      </c>
      <c r="H48" s="25">
        <v>7.1631064084647601E-3</v>
      </c>
      <c r="I48" s="18">
        <f t="shared" si="3"/>
        <v>0.17614269788182879</v>
      </c>
      <c r="J48" s="15">
        <f t="shared" si="4"/>
        <v>27</v>
      </c>
      <c r="K48" s="16">
        <f t="shared" si="9"/>
        <v>7.5092413307516301E-2</v>
      </c>
      <c r="L48" s="15">
        <f t="shared" si="6"/>
        <v>27</v>
      </c>
      <c r="M48" s="1">
        <f t="shared" si="7"/>
        <v>-1</v>
      </c>
      <c r="N48" s="1">
        <f t="shared" si="8"/>
        <v>-7.5092413307516301E-2</v>
      </c>
    </row>
    <row r="49" spans="1:25" x14ac:dyDescent="0.25">
      <c r="A49" s="5">
        <v>85</v>
      </c>
      <c r="B49" s="5" t="s">
        <v>71</v>
      </c>
      <c r="C49" s="17">
        <v>0.38248175182481797</v>
      </c>
      <c r="D49" s="17">
        <v>0.61751824817518297</v>
      </c>
      <c r="E49" s="17">
        <f t="shared" si="0"/>
        <v>-0.38061465721040166</v>
      </c>
      <c r="F49" s="17">
        <f t="shared" si="1"/>
        <v>0.38061465721040166</v>
      </c>
      <c r="G49" s="15">
        <f t="shared" si="2"/>
        <v>14</v>
      </c>
      <c r="H49" s="25">
        <v>1.6410461169894201E-2</v>
      </c>
      <c r="I49" s="18">
        <f t="shared" si="3"/>
        <v>7.6885644768856565E-2</v>
      </c>
      <c r="J49" s="15">
        <f t="shared" si="4"/>
        <v>23</v>
      </c>
      <c r="K49" s="16">
        <f t="shared" si="9"/>
        <v>2.9263803328099053E-2</v>
      </c>
      <c r="L49" s="15">
        <f t="shared" si="6"/>
        <v>23</v>
      </c>
      <c r="M49" s="1">
        <f t="shared" si="7"/>
        <v>-1</v>
      </c>
      <c r="N49" s="1">
        <f t="shared" si="8"/>
        <v>-2.9263803328099053E-2</v>
      </c>
    </row>
    <row r="50" spans="1:25" x14ac:dyDescent="0.25">
      <c r="A50" s="5">
        <v>86</v>
      </c>
      <c r="B50" s="5" t="s">
        <v>72</v>
      </c>
      <c r="C50" s="17">
        <v>0.36875800256081898</v>
      </c>
      <c r="D50" s="17">
        <v>0.63124199743918097</v>
      </c>
      <c r="E50" s="17">
        <f t="shared" si="0"/>
        <v>-0.41582150101419996</v>
      </c>
      <c r="F50" s="17">
        <f t="shared" si="1"/>
        <v>0.41582150101419996</v>
      </c>
      <c r="G50" s="15">
        <f t="shared" si="2"/>
        <v>26</v>
      </c>
      <c r="H50" s="25">
        <v>1.2473547614294299E-2</v>
      </c>
      <c r="I50" s="18">
        <f t="shared" si="3"/>
        <v>0.10115236875800256</v>
      </c>
      <c r="J50" s="15">
        <f t="shared" si="4"/>
        <v>25</v>
      </c>
      <c r="K50" s="16">
        <f t="shared" si="9"/>
        <v>4.2061329808094489E-2</v>
      </c>
      <c r="L50" s="15">
        <f t="shared" si="6"/>
        <v>26</v>
      </c>
      <c r="M50" s="1">
        <f t="shared" si="7"/>
        <v>-1</v>
      </c>
      <c r="N50" s="1">
        <f t="shared" si="8"/>
        <v>-4.2061329808094489E-2</v>
      </c>
    </row>
    <row r="51" spans="1:25" ht="13.9" customHeight="1" x14ac:dyDescent="0.25">
      <c r="A51" s="5">
        <v>88</v>
      </c>
      <c r="B51" s="5" t="s">
        <v>73</v>
      </c>
      <c r="C51" s="17">
        <v>0.379746835443038</v>
      </c>
      <c r="D51" s="17">
        <v>0.620253164556962</v>
      </c>
      <c r="E51" s="17">
        <f t="shared" si="0"/>
        <v>-0.38775510204081626</v>
      </c>
      <c r="F51" s="17">
        <f t="shared" si="1"/>
        <v>0.38775510204081626</v>
      </c>
      <c r="G51" s="15">
        <f t="shared" si="2"/>
        <v>19</v>
      </c>
      <c r="H51" s="25">
        <v>1.2617288880015999E-3</v>
      </c>
      <c r="I51" s="18">
        <f t="shared" si="3"/>
        <v>1</v>
      </c>
      <c r="J51" s="15">
        <f t="shared" si="4"/>
        <v>33</v>
      </c>
      <c r="K51" s="16">
        <f t="shared" si="9"/>
        <v>0.38775510204081626</v>
      </c>
      <c r="L51" s="15">
        <f t="shared" si="6"/>
        <v>32</v>
      </c>
      <c r="M51" s="1">
        <f t="shared" si="7"/>
        <v>-1</v>
      </c>
      <c r="N51" s="1">
        <f t="shared" si="8"/>
        <v>-0.38775510204081626</v>
      </c>
    </row>
    <row r="52" spans="1:25" x14ac:dyDescent="0.25">
      <c r="A52" s="5">
        <v>91</v>
      </c>
      <c r="B52" s="5" t="s">
        <v>74</v>
      </c>
      <c r="C52" s="17">
        <v>0.34358974358974398</v>
      </c>
      <c r="D52" s="17">
        <v>0.65641025641025597</v>
      </c>
      <c r="E52" s="17">
        <f t="shared" si="0"/>
        <v>-0.47656249999999906</v>
      </c>
      <c r="F52" s="17">
        <f t="shared" si="1"/>
        <v>0.47656249999999906</v>
      </c>
      <c r="G52" s="15">
        <f t="shared" si="2"/>
        <v>31</v>
      </c>
      <c r="H52" s="25">
        <v>3.11439409063685E-3</v>
      </c>
      <c r="I52" s="18">
        <f t="shared" si="3"/>
        <v>0.40512820512820652</v>
      </c>
      <c r="J52" s="15">
        <f t="shared" si="4"/>
        <v>30</v>
      </c>
      <c r="K52" s="16">
        <f t="shared" si="9"/>
        <v>0.19306891025641054</v>
      </c>
      <c r="L52" s="15">
        <f t="shared" si="6"/>
        <v>30</v>
      </c>
      <c r="M52" s="1">
        <f t="shared" si="7"/>
        <v>-1</v>
      </c>
      <c r="N52" s="1">
        <f t="shared" si="8"/>
        <v>-0.19306891025641054</v>
      </c>
    </row>
    <row r="53" spans="1:25" x14ac:dyDescent="0.25">
      <c r="A53" s="5">
        <v>94</v>
      </c>
      <c r="B53" s="5" t="s">
        <v>75</v>
      </c>
      <c r="C53" s="17">
        <v>0.32867132867132898</v>
      </c>
      <c r="D53" s="17">
        <v>0.67132867132867102</v>
      </c>
      <c r="E53" s="17">
        <f t="shared" si="0"/>
        <v>-0.51041666666666596</v>
      </c>
      <c r="F53" s="17">
        <f t="shared" si="1"/>
        <v>0.51041666666666596</v>
      </c>
      <c r="G53" s="15">
        <f t="shared" si="2"/>
        <v>33</v>
      </c>
      <c r="H53" s="25">
        <v>2.2838889998003601E-3</v>
      </c>
      <c r="I53" s="18">
        <f t="shared" si="3"/>
        <v>0.5524475524475535</v>
      </c>
      <c r="J53" s="15">
        <f t="shared" si="4"/>
        <v>31</v>
      </c>
      <c r="K53" s="16">
        <f t="shared" si="9"/>
        <v>0.28197843822843838</v>
      </c>
      <c r="L53" s="15">
        <f t="shared" si="6"/>
        <v>31</v>
      </c>
      <c r="M53" s="1">
        <f t="shared" si="7"/>
        <v>-1</v>
      </c>
      <c r="N53" s="1">
        <f t="shared" si="8"/>
        <v>-0.28197843822843838</v>
      </c>
    </row>
    <row r="54" spans="1:25" x14ac:dyDescent="0.25">
      <c r="A54" s="5">
        <v>95</v>
      </c>
      <c r="B54" s="5" t="s">
        <v>76</v>
      </c>
      <c r="C54" s="17">
        <v>0.348605577689243</v>
      </c>
      <c r="D54" s="17">
        <v>0.65139442231075695</v>
      </c>
      <c r="E54" s="17">
        <f t="shared" si="0"/>
        <v>-0.46483180428134557</v>
      </c>
      <c r="F54" s="17">
        <f t="shared" si="1"/>
        <v>0.46483180428134557</v>
      </c>
      <c r="G54" s="15">
        <f t="shared" si="2"/>
        <v>29</v>
      </c>
      <c r="H54" s="25">
        <v>4.00878418846077E-3</v>
      </c>
      <c r="I54" s="18">
        <f t="shared" si="3"/>
        <v>0.31474103585657442</v>
      </c>
      <c r="J54" s="15">
        <f t="shared" si="4"/>
        <v>29</v>
      </c>
      <c r="K54" s="16">
        <f t="shared" si="9"/>
        <v>0.14630164357859118</v>
      </c>
      <c r="L54" s="15">
        <f t="shared" si="6"/>
        <v>29</v>
      </c>
      <c r="M54" s="1">
        <f t="shared" si="7"/>
        <v>-1</v>
      </c>
      <c r="N54" s="1">
        <f t="shared" si="8"/>
        <v>-0.14630164357859118</v>
      </c>
    </row>
    <row r="55" spans="1:25" x14ac:dyDescent="0.25">
      <c r="A55" s="5">
        <v>97</v>
      </c>
      <c r="B55" s="5" t="s">
        <v>77</v>
      </c>
      <c r="C55" s="17">
        <v>0.33170731707317103</v>
      </c>
      <c r="D55" s="17">
        <v>0.66829268292682897</v>
      </c>
      <c r="E55" s="17">
        <f t="shared" si="0"/>
        <v>-0.50364963503649574</v>
      </c>
      <c r="F55" s="17">
        <f t="shared" si="1"/>
        <v>0.50364963503649574</v>
      </c>
      <c r="G55" s="15">
        <f t="shared" si="2"/>
        <v>32</v>
      </c>
      <c r="H55" s="25">
        <v>1.63705330405271E-3</v>
      </c>
      <c r="I55" s="18">
        <f t="shared" si="3"/>
        <v>0.77073170731707263</v>
      </c>
      <c r="J55" s="15">
        <f t="shared" si="4"/>
        <v>32</v>
      </c>
      <c r="K55" s="16">
        <f t="shared" si="9"/>
        <v>0.38817874310129891</v>
      </c>
      <c r="L55" s="15">
        <f t="shared" si="6"/>
        <v>33</v>
      </c>
      <c r="M55" s="1">
        <f t="shared" si="7"/>
        <v>-1</v>
      </c>
      <c r="N55" s="1">
        <f t="shared" si="8"/>
        <v>-0.38817874310129891</v>
      </c>
    </row>
    <row r="56" spans="1:25" x14ac:dyDescent="0.25">
      <c r="A56" s="5">
        <v>99</v>
      </c>
      <c r="B56" s="5" t="s">
        <v>78</v>
      </c>
      <c r="C56" s="17">
        <v>0.34541984732824399</v>
      </c>
      <c r="D56" s="17">
        <v>0.65458015267175595</v>
      </c>
      <c r="E56" s="17">
        <f t="shared" si="0"/>
        <v>-0.47230320699708517</v>
      </c>
      <c r="F56" s="17">
        <f t="shared" si="1"/>
        <v>0.47230320699708517</v>
      </c>
      <c r="G56" s="15">
        <f t="shared" si="2"/>
        <v>30</v>
      </c>
      <c r="H56" s="25">
        <v>4.1844679576761804E-3</v>
      </c>
      <c r="I56" s="18">
        <f t="shared" si="3"/>
        <v>0.30152671755725274</v>
      </c>
      <c r="J56" s="15">
        <f t="shared" si="4"/>
        <v>28</v>
      </c>
      <c r="K56" s="16">
        <f t="shared" si="9"/>
        <v>0.14241203569759478</v>
      </c>
      <c r="L56" s="15">
        <f t="shared" si="6"/>
        <v>28</v>
      </c>
      <c r="M56" s="1">
        <f t="shared" si="7"/>
        <v>-1</v>
      </c>
      <c r="N56" s="1">
        <f t="shared" si="8"/>
        <v>-0.14241203569759478</v>
      </c>
    </row>
    <row r="57" spans="1:25" hidden="1" x14ac:dyDescent="0.25">
      <c r="A57" s="3"/>
      <c r="B57" s="13"/>
      <c r="C57" s="8"/>
      <c r="D57" s="8"/>
      <c r="E57" s="8"/>
      <c r="F57" s="8"/>
      <c r="G57" s="9"/>
      <c r="H57" s="8"/>
      <c r="I57" s="8"/>
      <c r="J57" s="9"/>
      <c r="K57" s="14"/>
      <c r="L57" s="9"/>
    </row>
    <row r="58" spans="1:25" s="12" customFormat="1" hidden="1" x14ac:dyDescent="0.25">
      <c r="A58" s="10"/>
      <c r="B58" s="8"/>
      <c r="C58" s="8"/>
      <c r="D58" s="8"/>
      <c r="E58" s="8"/>
      <c r="F58" s="8"/>
      <c r="G58" s="11" t="s">
        <v>102</v>
      </c>
      <c r="H58" s="11">
        <f>MAX(H24:H56)</f>
        <v>0.12162906767817901</v>
      </c>
      <c r="I58" s="8"/>
      <c r="J58" s="11" t="s">
        <v>102</v>
      </c>
      <c r="K58" s="11">
        <f>MAX(K24:K56)</f>
        <v>0.38817874310129891</v>
      </c>
      <c r="L58" s="8"/>
    </row>
    <row r="59" spans="1:25" s="12" customFormat="1" hidden="1" x14ac:dyDescent="0.25">
      <c r="A59" s="10"/>
      <c r="B59" s="8"/>
      <c r="C59" s="8"/>
      <c r="D59" s="8"/>
      <c r="E59" s="8"/>
      <c r="F59" s="8"/>
      <c r="G59" s="11" t="s">
        <v>79</v>
      </c>
      <c r="H59" s="11">
        <f>MIN(H24:H56)</f>
        <v>1.2617288880015999E-3</v>
      </c>
      <c r="I59" s="8"/>
      <c r="J59" s="11" t="s">
        <v>79</v>
      </c>
      <c r="K59" s="11">
        <f>MIN(K24:K56)</f>
        <v>3.5863045260263768E-3</v>
      </c>
      <c r="L59" s="8"/>
    </row>
    <row r="60" spans="1:25" hidden="1" x14ac:dyDescent="0.25">
      <c r="A60" s="3"/>
      <c r="B60" s="13"/>
      <c r="C60" s="8"/>
      <c r="D60" s="8"/>
      <c r="E60" s="8"/>
      <c r="F60" s="8"/>
      <c r="G60" s="9"/>
      <c r="H60" s="8"/>
      <c r="I60" s="8"/>
      <c r="J60" s="9"/>
      <c r="K60" s="14"/>
      <c r="L60" s="9"/>
    </row>
    <row r="61" spans="1:25" customFormat="1" ht="13.15" customHeight="1" x14ac:dyDescent="0.25">
      <c r="A61" s="33" t="s">
        <v>80</v>
      </c>
      <c r="B61" s="33"/>
      <c r="C61" s="33"/>
      <c r="D61" s="33"/>
      <c r="E61" s="33"/>
      <c r="F61" s="33"/>
      <c r="G61" s="33"/>
      <c r="H61" s="33"/>
      <c r="I61" s="33"/>
      <c r="J61" s="33"/>
      <c r="K61" s="33"/>
      <c r="L61" s="33"/>
      <c r="M61" s="1"/>
      <c r="N61" s="1"/>
      <c r="O61" s="1"/>
      <c r="P61" s="1"/>
      <c r="Q61" s="1"/>
      <c r="R61" s="1"/>
      <c r="S61" s="1"/>
      <c r="T61" s="1"/>
      <c r="U61" s="1"/>
      <c r="V61" s="1"/>
      <c r="W61" s="1"/>
      <c r="X61" s="1"/>
      <c r="Y61" s="1"/>
    </row>
    <row r="62" spans="1:25" customFormat="1" ht="13.15" customHeight="1" x14ac:dyDescent="0.25">
      <c r="A62" s="34" t="s">
        <v>81</v>
      </c>
      <c r="B62" s="34"/>
      <c r="C62" s="16">
        <f>AVERAGE(C24:C56)</f>
        <v>0.37851727571609911</v>
      </c>
      <c r="D62" s="16">
        <f>AVERAGE(D24:D56)</f>
        <v>0.62148272428390117</v>
      </c>
      <c r="E62" s="16">
        <f>AVERAGE(E24:E56)</f>
        <v>-0.38923672635728745</v>
      </c>
      <c r="F62" s="16">
        <f>AVERAGE(F24:F56)</f>
        <v>0.38923672635728745</v>
      </c>
      <c r="G62" s="5" t="s">
        <v>82</v>
      </c>
      <c r="H62" s="16">
        <f>AVERAGE(H24:H56)</f>
        <v>3.0303030303030297E-2</v>
      </c>
      <c r="I62" s="16">
        <f>AVERAGE(I24:I56)</f>
        <v>0.1444902228042661</v>
      </c>
      <c r="J62" s="5" t="s">
        <v>82</v>
      </c>
      <c r="K62" s="16">
        <f>AVERAGE(K24:K56)</f>
        <v>6.3004085329602028E-2</v>
      </c>
      <c r="L62" s="5" t="s">
        <v>82</v>
      </c>
      <c r="M62" s="1"/>
      <c r="N62" s="1"/>
      <c r="O62" s="1"/>
      <c r="P62" s="1"/>
      <c r="Q62" s="1"/>
      <c r="R62" s="1"/>
      <c r="S62" s="1"/>
      <c r="T62" s="1"/>
      <c r="U62" s="1"/>
      <c r="V62" s="1"/>
      <c r="W62" s="1"/>
      <c r="X62" s="1"/>
      <c r="Y62" s="1"/>
    </row>
    <row r="63" spans="1:25" customFormat="1" ht="13.15" customHeight="1" x14ac:dyDescent="0.25">
      <c r="A63" s="34" t="s">
        <v>83</v>
      </c>
      <c r="B63" s="34"/>
      <c r="C63" s="16">
        <f>_xlfn.STDEV.S(C24:C56)</f>
        <v>2.0800986283944511E-2</v>
      </c>
      <c r="D63" s="16">
        <f>_xlfn.STDEV.S(D24:D56)</f>
        <v>2.0800986283944493E-2</v>
      </c>
      <c r="E63" s="16">
        <f>_xlfn.STDEV.S(E24:E56)</f>
        <v>5.2669631160562377E-2</v>
      </c>
      <c r="F63" s="16">
        <f>_xlfn.STDEV.S(F24:F56)</f>
        <v>5.2669631160562377E-2</v>
      </c>
      <c r="G63" s="5" t="s">
        <v>82</v>
      </c>
      <c r="H63" s="16">
        <f>_xlfn.STDEV.S(H24:H56)</f>
        <v>2.8026609675261053E-2</v>
      </c>
      <c r="I63" s="16">
        <f>_xlfn.STDEV.S(I24:I56)</f>
        <v>0.22860161930415968</v>
      </c>
      <c r="J63" s="5" t="s">
        <v>82</v>
      </c>
      <c r="K63" s="16">
        <f>_xlfn.STDEV.S(K24:K56)</f>
        <v>0.10384752428790868</v>
      </c>
      <c r="L63" s="5" t="s">
        <v>82</v>
      </c>
      <c r="M63" s="1"/>
      <c r="N63" s="1"/>
      <c r="O63" s="1"/>
      <c r="P63" s="1"/>
      <c r="Q63" s="1"/>
      <c r="R63" s="1"/>
      <c r="S63" s="1"/>
      <c r="T63" s="1"/>
      <c r="U63" s="1"/>
      <c r="V63" s="1"/>
      <c r="W63" s="1"/>
      <c r="X63" s="1"/>
      <c r="Y63" s="1"/>
    </row>
    <row r="64" spans="1:25" customFormat="1" ht="13.15" customHeight="1" x14ac:dyDescent="0.25">
      <c r="A64" s="34" t="s">
        <v>84</v>
      </c>
      <c r="B64" s="34"/>
      <c r="C64" s="16">
        <f>_xlfn.VAR.S(C24:C56)</f>
        <v>4.3268103038484766E-4</v>
      </c>
      <c r="D64" s="16">
        <f>_xlfn.VAR.S(D24:D56)</f>
        <v>4.3268103038484695E-4</v>
      </c>
      <c r="E64" s="16">
        <f>_xlfn.VAR.S(E24:E56)</f>
        <v>2.7740900465896834E-3</v>
      </c>
      <c r="F64" s="16">
        <f>_xlfn.VAR.S(F24:F56)</f>
        <v>2.7740900465896834E-3</v>
      </c>
      <c r="G64" s="5" t="s">
        <v>82</v>
      </c>
      <c r="H64" s="16">
        <f>_xlfn.VAR.S(H24:H56)</f>
        <v>7.854908498894364E-4</v>
      </c>
      <c r="I64" s="16">
        <f>_xlfn.VAR.S(I24:I56)</f>
        <v>5.2258700348483955E-2</v>
      </c>
      <c r="J64" s="5" t="s">
        <v>82</v>
      </c>
      <c r="K64" s="16">
        <f>_xlfn.VAR.S(K24:K56)</f>
        <v>1.0784308300727784E-2</v>
      </c>
      <c r="L64" s="5" t="s">
        <v>82</v>
      </c>
      <c r="M64" s="1"/>
      <c r="N64" s="1"/>
      <c r="O64" s="1"/>
      <c r="P64" s="1"/>
      <c r="Q64" s="1"/>
      <c r="R64" s="1"/>
      <c r="S64" s="1"/>
      <c r="T64" s="1"/>
      <c r="U64" s="1"/>
      <c r="V64" s="1"/>
      <c r="W64" s="1"/>
      <c r="X64" s="1"/>
      <c r="Y64" s="1"/>
    </row>
    <row r="65" spans="1:25" customFormat="1" ht="13.15" customHeight="1" x14ac:dyDescent="0.25">
      <c r="A65" s="34" t="s">
        <v>85</v>
      </c>
      <c r="B65" s="34"/>
      <c r="C65" s="16">
        <f>MAX(C24:C56)</f>
        <v>0.410150891632373</v>
      </c>
      <c r="D65" s="16">
        <f>MAX(D24:D56)</f>
        <v>0.67132867132867102</v>
      </c>
      <c r="E65" s="16">
        <f>MAX(E24:E56)</f>
        <v>-0.30465116279069804</v>
      </c>
      <c r="F65" s="16">
        <f>MAX(F24:F56)</f>
        <v>0.51041666666666596</v>
      </c>
      <c r="G65" s="5" t="s">
        <v>82</v>
      </c>
      <c r="H65" s="16">
        <f>MAX(H24:H56)</f>
        <v>0.12162906767817901</v>
      </c>
      <c r="I65" s="16">
        <f>MAX(I24:I56)</f>
        <v>1</v>
      </c>
      <c r="J65" s="5" t="s">
        <v>82</v>
      </c>
      <c r="K65" s="16">
        <f>MAX(K24:K56)</f>
        <v>0.38817874310129891</v>
      </c>
      <c r="L65" s="5" t="s">
        <v>82</v>
      </c>
      <c r="M65" s="1"/>
      <c r="N65" s="1"/>
      <c r="O65" s="1"/>
      <c r="P65" s="1"/>
      <c r="Q65" s="1"/>
      <c r="R65" s="1"/>
      <c r="S65" s="1"/>
      <c r="T65" s="1"/>
      <c r="U65" s="1"/>
      <c r="V65" s="1"/>
      <c r="W65" s="1"/>
      <c r="X65" s="1"/>
      <c r="Y65" s="1"/>
    </row>
    <row r="66" spans="1:25" customFormat="1" ht="13.15" customHeight="1" x14ac:dyDescent="0.25">
      <c r="A66" s="34" t="s">
        <v>86</v>
      </c>
      <c r="B66" s="34"/>
      <c r="C66" s="16">
        <f>MIN(C24:C56)</f>
        <v>0.32867132867132898</v>
      </c>
      <c r="D66" s="16">
        <f>MIN(D24:D56)</f>
        <v>0.58984910836762705</v>
      </c>
      <c r="E66" s="16">
        <f>MIN(E24:E56)</f>
        <v>-0.51041666666666596</v>
      </c>
      <c r="F66" s="16">
        <f>MIN(F24:F56)</f>
        <v>0.30465116279069804</v>
      </c>
      <c r="G66" s="5" t="s">
        <v>82</v>
      </c>
      <c r="H66" s="16">
        <f>MIN(H24:H56)</f>
        <v>1.2617288880015999E-3</v>
      </c>
      <c r="I66" s="16">
        <f>MIN(I24:I56)</f>
        <v>1.037358019827987E-2</v>
      </c>
      <c r="J66" s="5" t="s">
        <v>82</v>
      </c>
      <c r="K66" s="16">
        <f>MIN(K24:K56)</f>
        <v>3.5863045260263768E-3</v>
      </c>
      <c r="L66" s="5" t="s">
        <v>82</v>
      </c>
      <c r="M66" s="1"/>
      <c r="N66" s="1"/>
      <c r="O66" s="1"/>
      <c r="P66" s="1"/>
      <c r="Q66" s="1"/>
      <c r="R66" s="1"/>
      <c r="S66" s="1"/>
      <c r="T66" s="1"/>
      <c r="U66" s="1"/>
      <c r="V66" s="1"/>
      <c r="W66" s="1"/>
      <c r="X66" s="1"/>
      <c r="Y66" s="1"/>
    </row>
    <row r="67" spans="1:25" ht="18.75" x14ac:dyDescent="0.25">
      <c r="A67" s="28" t="s">
        <v>87</v>
      </c>
      <c r="B67" s="29"/>
      <c r="C67" s="29"/>
      <c r="D67" s="29"/>
      <c r="E67" s="29"/>
      <c r="F67" s="29"/>
      <c r="G67" s="29"/>
      <c r="H67" s="29"/>
      <c r="I67" s="29"/>
      <c r="J67" s="29"/>
      <c r="K67" s="29"/>
      <c r="L67" s="29"/>
    </row>
    <row r="68" spans="1:25" ht="70.5" customHeight="1" x14ac:dyDescent="0.25">
      <c r="A68" s="30" t="s">
        <v>94</v>
      </c>
      <c r="B68" s="31"/>
      <c r="C68" s="31"/>
      <c r="D68" s="31"/>
      <c r="E68" s="31"/>
      <c r="F68" s="31"/>
      <c r="G68" s="31"/>
      <c r="H68" s="31"/>
      <c r="I68" s="31"/>
      <c r="J68" s="31"/>
      <c r="K68" s="31"/>
      <c r="L68" s="31"/>
    </row>
  </sheetData>
  <mergeCells count="20">
    <mergeCell ref="B18:L18"/>
    <mergeCell ref="A14:L14"/>
    <mergeCell ref="B15:F15"/>
    <mergeCell ref="H15:L15"/>
    <mergeCell ref="B16:L16"/>
    <mergeCell ref="B17:L17"/>
    <mergeCell ref="A67:L67"/>
    <mergeCell ref="A68:L68"/>
    <mergeCell ref="B19:L19"/>
    <mergeCell ref="B20:L20"/>
    <mergeCell ref="B21:D21"/>
    <mergeCell ref="F21:I21"/>
    <mergeCell ref="K21:L21"/>
    <mergeCell ref="A22:L22"/>
    <mergeCell ref="A61:L61"/>
    <mergeCell ref="A62:B62"/>
    <mergeCell ref="A63:B63"/>
    <mergeCell ref="A64:B64"/>
    <mergeCell ref="A65:B65"/>
    <mergeCell ref="A66:B66"/>
  </mergeCells>
  <conditionalFormatting sqref="G24:G60">
    <cfRule type="colorScale" priority="8">
      <colorScale>
        <cfvo type="min"/>
        <cfvo type="percentile" val="50"/>
        <cfvo type="max"/>
        <color rgb="FF63BE7B"/>
        <color rgb="FFFFEB84"/>
        <color rgb="FFF8696B"/>
      </colorScale>
    </cfRule>
  </conditionalFormatting>
  <conditionalFormatting sqref="G62:G66">
    <cfRule type="colorScale" priority="3">
      <colorScale>
        <cfvo type="min"/>
        <cfvo type="percentile" val="50"/>
        <cfvo type="max"/>
        <color rgb="FF63BE7B"/>
        <color rgb="FFFFEB84"/>
        <color rgb="FFF8696B"/>
      </colorScale>
    </cfRule>
  </conditionalFormatting>
  <conditionalFormatting sqref="J24:J57 J60">
    <cfRule type="colorScale" priority="9">
      <colorScale>
        <cfvo type="min"/>
        <cfvo type="percentile" val="50"/>
        <cfvo type="max"/>
        <color rgb="FF63BE7B"/>
        <color rgb="FFFFEB84"/>
        <color rgb="FFF8696B"/>
      </colorScale>
    </cfRule>
  </conditionalFormatting>
  <conditionalFormatting sqref="J58:J59">
    <cfRule type="colorScale" priority="7">
      <colorScale>
        <cfvo type="min"/>
        <cfvo type="percentile" val="50"/>
        <cfvo type="max"/>
        <color rgb="FF63BE7B"/>
        <color rgb="FFFFEB84"/>
        <color rgb="FFF8696B"/>
      </colorScale>
    </cfRule>
  </conditionalFormatting>
  <conditionalFormatting sqref="J62:J66">
    <cfRule type="colorScale" priority="2">
      <colorScale>
        <cfvo type="min"/>
        <cfvo type="percentile" val="50"/>
        <cfvo type="max"/>
        <color rgb="FF63BE7B"/>
        <color rgb="FFFFEB84"/>
        <color rgb="FFF8696B"/>
      </colorScale>
    </cfRule>
  </conditionalFormatting>
  <conditionalFormatting sqref="L24:L60">
    <cfRule type="colorScale" priority="10">
      <colorScale>
        <cfvo type="min"/>
        <cfvo type="percentile" val="50"/>
        <cfvo type="max"/>
        <color rgb="FF63BE7B"/>
        <color rgb="FFFFEB84"/>
        <color rgb="FFF8696B"/>
      </colorScale>
    </cfRule>
  </conditionalFormatting>
  <conditionalFormatting sqref="L62:L66">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34DA0-416F-4B29-B1E5-0B2A4E948984}">
  <dimension ref="A1:Y68"/>
  <sheetViews>
    <sheetView zoomScale="80" zoomScaleNormal="80" workbookViewId="0">
      <selection activeCell="B16" sqref="A14:L56"/>
    </sheetView>
  </sheetViews>
  <sheetFormatPr baseColWidth="10" defaultColWidth="11.42578125" defaultRowHeight="15" x14ac:dyDescent="0.25"/>
  <cols>
    <col min="1" max="1" width="18.42578125" style="6" customWidth="1"/>
    <col min="2" max="11" width="14.5703125" style="6" customWidth="1"/>
    <col min="12" max="12" width="27.28515625" style="6" customWidth="1"/>
    <col min="13" max="16384" width="11.42578125" style="1"/>
  </cols>
  <sheetData>
    <row r="1" spans="1:12" x14ac:dyDescent="0.25">
      <c r="A1" s="1"/>
      <c r="B1" s="1"/>
      <c r="C1" s="1"/>
      <c r="D1" s="1"/>
      <c r="E1" s="1"/>
      <c r="F1" s="1"/>
      <c r="G1" s="1"/>
      <c r="H1" s="1"/>
      <c r="I1" s="1"/>
      <c r="J1" s="1"/>
      <c r="K1" s="1"/>
      <c r="L1" s="1"/>
    </row>
    <row r="2" spans="1:12" x14ac:dyDescent="0.25">
      <c r="A2" s="1"/>
      <c r="B2" s="1"/>
      <c r="C2" s="1"/>
      <c r="D2" s="1"/>
      <c r="E2" s="1"/>
      <c r="F2" s="1"/>
      <c r="G2" s="1"/>
      <c r="H2" s="1"/>
      <c r="I2" s="1"/>
      <c r="J2" s="1"/>
      <c r="K2" s="1"/>
      <c r="L2" s="1"/>
    </row>
    <row r="3" spans="1:12" x14ac:dyDescent="0.25">
      <c r="A3" s="1"/>
      <c r="B3" s="1"/>
      <c r="C3" s="1"/>
      <c r="D3" s="1"/>
      <c r="E3" s="1"/>
      <c r="F3" s="1"/>
      <c r="G3" s="1"/>
      <c r="H3" s="1"/>
      <c r="I3" s="1"/>
      <c r="J3" s="1"/>
      <c r="K3" s="1"/>
      <c r="L3" s="1"/>
    </row>
    <row r="4" spans="1:12" x14ac:dyDescent="0.25">
      <c r="A4" s="1"/>
      <c r="B4" s="1"/>
      <c r="C4" s="1"/>
      <c r="D4" s="1"/>
      <c r="E4" s="1"/>
      <c r="F4" s="1"/>
      <c r="G4" s="1"/>
      <c r="H4" s="1"/>
      <c r="I4" s="1"/>
      <c r="J4" s="1"/>
      <c r="K4" s="1"/>
      <c r="L4" s="1"/>
    </row>
    <row r="5" spans="1:12" x14ac:dyDescent="0.25">
      <c r="A5" s="1"/>
      <c r="B5" s="1"/>
      <c r="C5" s="1"/>
      <c r="D5" s="1"/>
      <c r="E5" s="1"/>
      <c r="F5" s="1"/>
      <c r="G5" s="1"/>
      <c r="H5" s="1"/>
      <c r="I5" s="1"/>
      <c r="J5" s="1"/>
      <c r="K5" s="1"/>
      <c r="L5" s="1"/>
    </row>
    <row r="6" spans="1:12" x14ac:dyDescent="0.25">
      <c r="A6" s="1"/>
      <c r="B6" s="1"/>
      <c r="C6" s="1"/>
      <c r="D6" s="1"/>
      <c r="E6" s="1"/>
      <c r="F6" s="1"/>
      <c r="G6" s="1"/>
      <c r="H6" s="1"/>
      <c r="I6" s="1"/>
      <c r="J6" s="1"/>
      <c r="K6" s="1"/>
      <c r="L6" s="1"/>
    </row>
    <row r="7" spans="1:12" x14ac:dyDescent="0.25">
      <c r="A7" s="1"/>
      <c r="B7" s="1"/>
      <c r="C7" s="1"/>
      <c r="D7" s="1"/>
      <c r="E7" s="1"/>
      <c r="F7" s="1"/>
      <c r="G7" s="1"/>
      <c r="H7" s="1"/>
      <c r="I7" s="1"/>
      <c r="J7" s="1"/>
      <c r="K7" s="1"/>
      <c r="L7" s="1"/>
    </row>
    <row r="8" spans="1:12" x14ac:dyDescent="0.25">
      <c r="A8" s="1"/>
      <c r="B8" s="1"/>
      <c r="C8" s="1"/>
      <c r="D8" s="1"/>
      <c r="E8" s="1"/>
      <c r="F8" s="1"/>
      <c r="G8" s="1"/>
      <c r="H8" s="1"/>
      <c r="I8" s="1"/>
      <c r="J8" s="1"/>
      <c r="K8" s="1"/>
      <c r="L8" s="1"/>
    </row>
    <row r="9" spans="1:12" x14ac:dyDescent="0.25">
      <c r="A9" s="1"/>
      <c r="B9" s="1"/>
      <c r="C9" s="1"/>
      <c r="D9" s="1"/>
      <c r="E9" s="1"/>
      <c r="F9" s="1"/>
      <c r="G9" s="1"/>
      <c r="H9" s="1"/>
      <c r="I9" s="1"/>
      <c r="J9" s="1"/>
      <c r="K9" s="1"/>
      <c r="L9" s="1"/>
    </row>
    <row r="10" spans="1:12" x14ac:dyDescent="0.25">
      <c r="A10" s="1"/>
      <c r="B10" s="1"/>
      <c r="C10" s="1"/>
      <c r="D10" s="1"/>
      <c r="E10" s="1"/>
      <c r="F10" s="1"/>
      <c r="G10" s="1"/>
      <c r="H10" s="1"/>
      <c r="I10" s="1"/>
      <c r="J10" s="1"/>
      <c r="K10" s="1"/>
      <c r="L10" s="1"/>
    </row>
    <row r="11" spans="1:12" x14ac:dyDescent="0.25">
      <c r="A11" s="1"/>
      <c r="B11" s="1"/>
      <c r="C11" s="1"/>
      <c r="D11" s="1"/>
      <c r="E11" s="1"/>
      <c r="F11" s="1"/>
      <c r="G11" s="1"/>
      <c r="H11" s="1"/>
      <c r="I11" s="1"/>
      <c r="J11" s="1"/>
      <c r="K11" s="1"/>
      <c r="L11" s="1"/>
    </row>
    <row r="12" spans="1:12" x14ac:dyDescent="0.25">
      <c r="A12" s="1"/>
      <c r="B12" s="1"/>
      <c r="C12" s="1"/>
      <c r="D12" s="1"/>
      <c r="E12" s="1"/>
      <c r="F12" s="1"/>
      <c r="G12" s="1"/>
      <c r="H12" s="1"/>
      <c r="I12" s="1"/>
      <c r="J12" s="1"/>
      <c r="K12" s="1"/>
      <c r="L12" s="1"/>
    </row>
    <row r="13" spans="1:12" x14ac:dyDescent="0.25">
      <c r="A13" s="1"/>
      <c r="B13" s="1"/>
      <c r="C13" s="1"/>
      <c r="D13" s="1"/>
      <c r="E13" s="1"/>
      <c r="F13" s="1"/>
      <c r="G13" s="1"/>
      <c r="H13" s="1"/>
      <c r="I13" s="1"/>
      <c r="J13" s="1"/>
      <c r="K13" s="1"/>
      <c r="L13" s="1"/>
    </row>
    <row r="14" spans="1:12" ht="18.75" x14ac:dyDescent="0.25">
      <c r="A14" s="32" t="s">
        <v>21</v>
      </c>
      <c r="B14" s="32"/>
      <c r="C14" s="32"/>
      <c r="D14" s="32"/>
      <c r="E14" s="32"/>
      <c r="F14" s="32"/>
      <c r="G14" s="32"/>
      <c r="H14" s="32"/>
      <c r="I14" s="32"/>
      <c r="J14" s="32"/>
      <c r="K14" s="32"/>
      <c r="L14" s="32"/>
    </row>
    <row r="15" spans="1:12" s="4" customFormat="1" ht="43.9" customHeight="1" x14ac:dyDescent="0.25">
      <c r="A15" s="2" t="s">
        <v>1</v>
      </c>
      <c r="B15" s="30" t="s">
        <v>9</v>
      </c>
      <c r="C15" s="30"/>
      <c r="D15" s="30"/>
      <c r="E15" s="30"/>
      <c r="F15" s="30"/>
      <c r="G15" s="2" t="s">
        <v>3</v>
      </c>
      <c r="H15" s="30" t="s">
        <v>18</v>
      </c>
      <c r="I15" s="30"/>
      <c r="J15" s="30"/>
      <c r="K15" s="30"/>
      <c r="L15" s="30"/>
    </row>
    <row r="16" spans="1:12" s="4" customFormat="1" ht="43.9" customHeight="1" x14ac:dyDescent="0.25">
      <c r="A16" s="2" t="s">
        <v>5</v>
      </c>
      <c r="B16" s="30" t="s">
        <v>20</v>
      </c>
      <c r="C16" s="30"/>
      <c r="D16" s="30"/>
      <c r="E16" s="30"/>
      <c r="F16" s="30"/>
      <c r="G16" s="30"/>
      <c r="H16" s="30"/>
      <c r="I16" s="30"/>
      <c r="J16" s="30"/>
      <c r="K16" s="30"/>
      <c r="L16" s="30"/>
    </row>
    <row r="17" spans="1:14" s="4" customFormat="1" ht="43.9" customHeight="1" x14ac:dyDescent="0.25">
      <c r="A17" s="2" t="s">
        <v>22</v>
      </c>
      <c r="B17" s="30" t="s">
        <v>95</v>
      </c>
      <c r="C17" s="30"/>
      <c r="D17" s="30"/>
      <c r="E17" s="30"/>
      <c r="F17" s="30"/>
      <c r="G17" s="30"/>
      <c r="H17" s="30"/>
      <c r="I17" s="30"/>
      <c r="J17" s="30"/>
      <c r="K17" s="30"/>
      <c r="L17" s="30"/>
    </row>
    <row r="18" spans="1:14" s="4" customFormat="1" ht="43.9" customHeight="1" x14ac:dyDescent="0.25">
      <c r="A18" s="2" t="s">
        <v>24</v>
      </c>
      <c r="B18" s="30" t="s">
        <v>96</v>
      </c>
      <c r="C18" s="30"/>
      <c r="D18" s="30"/>
      <c r="E18" s="30"/>
      <c r="F18" s="30"/>
      <c r="G18" s="30"/>
      <c r="H18" s="30"/>
      <c r="I18" s="30"/>
      <c r="J18" s="30"/>
      <c r="K18" s="30"/>
      <c r="L18" s="30"/>
    </row>
    <row r="19" spans="1:14" s="4" customFormat="1" ht="43.9" customHeight="1" x14ac:dyDescent="0.25">
      <c r="A19" s="2" t="s">
        <v>26</v>
      </c>
      <c r="B19" s="30"/>
      <c r="C19" s="30"/>
      <c r="D19" s="30"/>
      <c r="E19" s="30"/>
      <c r="F19" s="30"/>
      <c r="G19" s="30"/>
      <c r="H19" s="30"/>
      <c r="I19" s="30"/>
      <c r="J19" s="30"/>
      <c r="K19" s="30"/>
      <c r="L19" s="30"/>
    </row>
    <row r="20" spans="1:14" s="4" customFormat="1" ht="43.9" customHeight="1" x14ac:dyDescent="0.25">
      <c r="A20" s="2" t="s">
        <v>27</v>
      </c>
      <c r="B20" s="30" t="s">
        <v>105</v>
      </c>
      <c r="C20" s="30"/>
      <c r="D20" s="30"/>
      <c r="E20" s="30"/>
      <c r="F20" s="30"/>
      <c r="G20" s="30"/>
      <c r="H20" s="30"/>
      <c r="I20" s="30"/>
      <c r="J20" s="30"/>
      <c r="K20" s="30"/>
      <c r="L20" s="30"/>
    </row>
    <row r="21" spans="1:14" s="4" customFormat="1" ht="43.9" customHeight="1" x14ac:dyDescent="0.25">
      <c r="A21" s="27" t="s">
        <v>28</v>
      </c>
      <c r="B21" s="30" t="s">
        <v>97</v>
      </c>
      <c r="C21" s="30"/>
      <c r="D21" s="30"/>
      <c r="E21" s="27" t="s">
        <v>30</v>
      </c>
      <c r="F21" s="30" t="s">
        <v>98</v>
      </c>
      <c r="G21" s="35"/>
      <c r="H21" s="35"/>
      <c r="I21" s="35"/>
      <c r="J21" s="2" t="s">
        <v>32</v>
      </c>
      <c r="K21" s="30" t="s">
        <v>13</v>
      </c>
      <c r="L21" s="30"/>
    </row>
    <row r="22" spans="1:14" ht="18.75" x14ac:dyDescent="0.25">
      <c r="A22" s="32" t="s">
        <v>33</v>
      </c>
      <c r="B22" s="32"/>
      <c r="C22" s="32"/>
      <c r="D22" s="32"/>
      <c r="E22" s="32"/>
      <c r="F22" s="32"/>
      <c r="G22" s="32"/>
      <c r="H22" s="32"/>
      <c r="I22" s="32"/>
      <c r="J22" s="32"/>
      <c r="K22" s="32"/>
      <c r="L22" s="32"/>
    </row>
    <row r="23" spans="1:14" ht="43.9" customHeight="1" x14ac:dyDescent="0.25">
      <c r="A23" s="2" t="s">
        <v>34</v>
      </c>
      <c r="B23" s="2" t="s">
        <v>35</v>
      </c>
      <c r="C23" s="2" t="s">
        <v>36</v>
      </c>
      <c r="D23" s="2" t="s">
        <v>37</v>
      </c>
      <c r="E23" s="2" t="s">
        <v>38</v>
      </c>
      <c r="F23" s="2" t="s">
        <v>39</v>
      </c>
      <c r="G23" s="2" t="s">
        <v>40</v>
      </c>
      <c r="H23" s="2" t="s">
        <v>41</v>
      </c>
      <c r="I23" s="2" t="s">
        <v>42</v>
      </c>
      <c r="J23" s="2" t="s">
        <v>43</v>
      </c>
      <c r="K23" s="2" t="s">
        <v>44</v>
      </c>
      <c r="L23" s="2" t="s">
        <v>45</v>
      </c>
    </row>
    <row r="24" spans="1:14" x14ac:dyDescent="0.25">
      <c r="A24" s="5">
        <v>5</v>
      </c>
      <c r="B24" s="5" t="s">
        <v>46</v>
      </c>
      <c r="C24" s="17">
        <v>0.53173333333333295</v>
      </c>
      <c r="D24" s="17">
        <v>0.468266666666667</v>
      </c>
      <c r="E24" s="17">
        <f>(C24-D24)/D24</f>
        <v>0.13553530751708265</v>
      </c>
      <c r="F24" s="17">
        <f>ABS(E24)</f>
        <v>0.13553530751708265</v>
      </c>
      <c r="G24" s="15">
        <f>RANK(F24,$F$24:$F$56,1)</f>
        <v>13</v>
      </c>
      <c r="H24" s="17">
        <v>7.3595431195631403E-2</v>
      </c>
      <c r="I24" s="18">
        <f>$H$59/H24</f>
        <v>1.0933333333333324E-2</v>
      </c>
      <c r="J24" s="15">
        <f>RANK(I24,$I$24:$I$56,1)</f>
        <v>2</v>
      </c>
      <c r="K24" s="16">
        <f>F24*I24</f>
        <v>1.4818526955201023E-3</v>
      </c>
      <c r="L24" s="15">
        <f>RANK(K24,$K$24:$K$56,1)</f>
        <v>8</v>
      </c>
      <c r="M24" s="1">
        <f>IF(E24&gt;0,1,-1)</f>
        <v>1</v>
      </c>
      <c r="N24" s="1">
        <f>K24*M24</f>
        <v>1.4818526955201023E-3</v>
      </c>
    </row>
    <row r="25" spans="1:14" x14ac:dyDescent="0.25">
      <c r="A25" s="5">
        <v>8</v>
      </c>
      <c r="B25" s="5" t="s">
        <v>47</v>
      </c>
      <c r="C25" s="17">
        <v>0.49502931430028002</v>
      </c>
      <c r="D25" s="17">
        <v>0.50497068569972003</v>
      </c>
      <c r="E25" s="17">
        <f t="shared" ref="E25:E56" si="0">(C25-D25)/D25</f>
        <v>-1.9687026754166146E-2</v>
      </c>
      <c r="F25" s="17">
        <f t="shared" ref="F25:F56" si="1">ABS(E25)</f>
        <v>1.9687026754166146E-2</v>
      </c>
      <c r="G25" s="15">
        <f t="shared" ref="G25:G56" si="2">RANK(F25,$F$24:$F$56,1)</f>
        <v>4</v>
      </c>
      <c r="H25" s="17">
        <v>1.9247658438697499E-2</v>
      </c>
      <c r="I25" s="18">
        <f t="shared" ref="I25:I56" si="3">$H$59/H25</f>
        <v>4.1804741269436549E-2</v>
      </c>
      <c r="J25" s="15">
        <f t="shared" ref="J25:J56" si="4">RANK(I25,$I$24:$I$56,1)</f>
        <v>8</v>
      </c>
      <c r="K25" s="16">
        <f t="shared" ref="K25:K56" si="5">F25*I25</f>
        <v>8.2301105982239098E-4</v>
      </c>
      <c r="L25" s="15">
        <f t="shared" ref="L25:L56" si="6">RANK(K25,$K$24:$K$56,1)</f>
        <v>5</v>
      </c>
      <c r="M25" s="1">
        <f t="shared" ref="M25:M56" si="7">IF(E25&gt;0,1,-1)</f>
        <v>-1</v>
      </c>
      <c r="N25" s="1">
        <f t="shared" ref="N25:N56" si="8">K25*M25</f>
        <v>-8.2301105982239098E-4</v>
      </c>
    </row>
    <row r="26" spans="1:14" x14ac:dyDescent="0.25">
      <c r="A26" s="5">
        <v>11</v>
      </c>
      <c r="B26" s="5" t="s">
        <v>48</v>
      </c>
      <c r="C26" s="17">
        <v>0.51201329242454896</v>
      </c>
      <c r="D26" s="17">
        <v>0.48798670757545098</v>
      </c>
      <c r="E26" s="17">
        <f t="shared" si="0"/>
        <v>4.9236146141097628E-2</v>
      </c>
      <c r="F26" s="17">
        <f t="shared" si="1"/>
        <v>4.9236146141097628E-2</v>
      </c>
      <c r="G26" s="15">
        <f t="shared" si="2"/>
        <v>8</v>
      </c>
      <c r="H26" s="17">
        <v>0.55809378020479194</v>
      </c>
      <c r="I26" s="18">
        <f t="shared" si="3"/>
        <v>1.4417709166673976E-3</v>
      </c>
      <c r="J26" s="15">
        <f t="shared" si="4"/>
        <v>1</v>
      </c>
      <c r="K26" s="16">
        <f t="shared" si="5"/>
        <v>7.0987243555020271E-5</v>
      </c>
      <c r="L26" s="15">
        <f t="shared" si="6"/>
        <v>1</v>
      </c>
      <c r="M26" s="1">
        <f t="shared" si="7"/>
        <v>1</v>
      </c>
      <c r="N26" s="1">
        <f t="shared" si="8"/>
        <v>7.0987243555020271E-5</v>
      </c>
    </row>
    <row r="27" spans="1:14" x14ac:dyDescent="0.25">
      <c r="A27" s="5">
        <v>13</v>
      </c>
      <c r="B27" s="5" t="s">
        <v>49</v>
      </c>
      <c r="C27" s="17">
        <v>0.50650789255053996</v>
      </c>
      <c r="D27" s="17">
        <v>0.49349210744945998</v>
      </c>
      <c r="E27" s="17">
        <f t="shared" si="0"/>
        <v>2.6374859708192932E-2</v>
      </c>
      <c r="F27" s="17">
        <f t="shared" si="1"/>
        <v>2.6374859708192932E-2</v>
      </c>
      <c r="G27" s="15">
        <f t="shared" si="2"/>
        <v>6</v>
      </c>
      <c r="H27" s="17">
        <v>1.7716873469828299E-2</v>
      </c>
      <c r="I27" s="18">
        <f t="shared" si="3"/>
        <v>4.5416782054832509E-2</v>
      </c>
      <c r="J27" s="15">
        <f t="shared" si="4"/>
        <v>9</v>
      </c>
      <c r="K27" s="16">
        <f t="shared" si="5"/>
        <v>1.1978612550937818E-3</v>
      </c>
      <c r="L27" s="15">
        <f t="shared" si="6"/>
        <v>6</v>
      </c>
      <c r="M27" s="1">
        <f t="shared" si="7"/>
        <v>1</v>
      </c>
      <c r="N27" s="1">
        <f t="shared" si="8"/>
        <v>1.1978612550937818E-3</v>
      </c>
    </row>
    <row r="28" spans="1:14" x14ac:dyDescent="0.25">
      <c r="A28" s="5">
        <v>15</v>
      </c>
      <c r="B28" s="5" t="s">
        <v>50</v>
      </c>
      <c r="C28" s="17">
        <v>0.59376825705939595</v>
      </c>
      <c r="D28" s="17">
        <v>0.40623174294060399</v>
      </c>
      <c r="E28" s="17">
        <f t="shared" si="0"/>
        <v>0.46164908916586578</v>
      </c>
      <c r="F28" s="17">
        <f t="shared" si="1"/>
        <v>0.46164908916586578</v>
      </c>
      <c r="G28" s="15">
        <f t="shared" si="2"/>
        <v>29</v>
      </c>
      <c r="H28" s="17">
        <v>2.5194169279304499E-2</v>
      </c>
      <c r="I28" s="18">
        <f t="shared" si="3"/>
        <v>3.1937682570593914E-2</v>
      </c>
      <c r="J28" s="15">
        <f t="shared" si="4"/>
        <v>5</v>
      </c>
      <c r="K28" s="16">
        <f t="shared" si="5"/>
        <v>1.4744002068783226E-2</v>
      </c>
      <c r="L28" s="15">
        <f t="shared" si="6"/>
        <v>17</v>
      </c>
      <c r="M28" s="1">
        <f t="shared" si="7"/>
        <v>1</v>
      </c>
      <c r="N28" s="1">
        <f t="shared" si="8"/>
        <v>1.4744002068783226E-2</v>
      </c>
    </row>
    <row r="29" spans="1:14" x14ac:dyDescent="0.25">
      <c r="A29" s="5">
        <v>17</v>
      </c>
      <c r="B29" s="5" t="s">
        <v>51</v>
      </c>
      <c r="C29" s="17">
        <v>0.51648745519713302</v>
      </c>
      <c r="D29" s="17">
        <v>0.48351254480286698</v>
      </c>
      <c r="E29" s="17">
        <f t="shared" si="0"/>
        <v>6.8198665678281922E-2</v>
      </c>
      <c r="F29" s="17">
        <f t="shared" si="1"/>
        <v>6.8198665678281922E-2</v>
      </c>
      <c r="G29" s="15">
        <f t="shared" si="2"/>
        <v>9</v>
      </c>
      <c r="H29" s="17">
        <v>1.36887502023874E-2</v>
      </c>
      <c r="I29" s="18">
        <f t="shared" si="3"/>
        <v>5.8781362007168589E-2</v>
      </c>
      <c r="J29" s="15">
        <f t="shared" si="4"/>
        <v>13</v>
      </c>
      <c r="K29" s="16">
        <f t="shared" si="5"/>
        <v>4.0088104556409536E-3</v>
      </c>
      <c r="L29" s="15">
        <f t="shared" si="6"/>
        <v>10</v>
      </c>
      <c r="M29" s="1">
        <f t="shared" si="7"/>
        <v>1</v>
      </c>
      <c r="N29" s="1">
        <f t="shared" si="8"/>
        <v>4.0088104556409536E-3</v>
      </c>
    </row>
    <row r="30" spans="1:14" x14ac:dyDescent="0.25">
      <c r="A30" s="5">
        <v>18</v>
      </c>
      <c r="B30" s="5" t="s">
        <v>52</v>
      </c>
      <c r="C30" s="17">
        <v>0.62592137592137598</v>
      </c>
      <c r="D30" s="17">
        <v>0.37407862407862402</v>
      </c>
      <c r="E30" s="17">
        <f t="shared" si="0"/>
        <v>0.67323481116584605</v>
      </c>
      <c r="F30" s="17">
        <f t="shared" si="1"/>
        <v>0.67323481116584605</v>
      </c>
      <c r="G30" s="15">
        <f t="shared" si="2"/>
        <v>31</v>
      </c>
      <c r="H30" s="17">
        <v>7.9875574657658592E-3</v>
      </c>
      <c r="I30" s="18">
        <f t="shared" si="3"/>
        <v>0.10073710073710068</v>
      </c>
      <c r="J30" s="15">
        <f t="shared" si="4"/>
        <v>21</v>
      </c>
      <c r="K30" s="16">
        <f t="shared" si="5"/>
        <v>6.7819722992136788E-2</v>
      </c>
      <c r="L30" s="15">
        <f t="shared" si="6"/>
        <v>28</v>
      </c>
      <c r="M30" s="1">
        <f t="shared" si="7"/>
        <v>1</v>
      </c>
      <c r="N30" s="1">
        <f t="shared" si="8"/>
        <v>6.7819722992136788E-2</v>
      </c>
    </row>
    <row r="31" spans="1:14" x14ac:dyDescent="0.25">
      <c r="A31" s="5">
        <v>19</v>
      </c>
      <c r="B31" s="5" t="s">
        <v>53</v>
      </c>
      <c r="C31" s="17">
        <v>0.51690687361419096</v>
      </c>
      <c r="D31" s="17">
        <v>0.48309312638580898</v>
      </c>
      <c r="E31" s="17">
        <f t="shared" si="0"/>
        <v>6.9994262765348411E-2</v>
      </c>
      <c r="F31" s="17">
        <f t="shared" si="1"/>
        <v>6.9994262765348411E-2</v>
      </c>
      <c r="G31" s="15">
        <f t="shared" si="2"/>
        <v>10</v>
      </c>
      <c r="H31" s="17">
        <v>1.77021543835892E-2</v>
      </c>
      <c r="I31" s="18">
        <f t="shared" si="3"/>
        <v>4.5454545454545435E-2</v>
      </c>
      <c r="J31" s="15">
        <f t="shared" si="4"/>
        <v>10</v>
      </c>
      <c r="K31" s="16">
        <f t="shared" si="5"/>
        <v>3.1815573984249265E-3</v>
      </c>
      <c r="L31" s="15">
        <f t="shared" si="6"/>
        <v>9</v>
      </c>
      <c r="M31" s="1">
        <f t="shared" si="7"/>
        <v>1</v>
      </c>
      <c r="N31" s="1">
        <f t="shared" si="8"/>
        <v>3.1815573984249265E-3</v>
      </c>
    </row>
    <row r="32" spans="1:14" x14ac:dyDescent="0.25">
      <c r="A32" s="5">
        <v>20</v>
      </c>
      <c r="B32" s="5" t="s">
        <v>54</v>
      </c>
      <c r="C32" s="17">
        <v>0.56634016028495104</v>
      </c>
      <c r="D32" s="17">
        <v>0.43365983971504901</v>
      </c>
      <c r="E32" s="17">
        <f t="shared" si="0"/>
        <v>0.30595482546201225</v>
      </c>
      <c r="F32" s="17">
        <f t="shared" si="1"/>
        <v>0.30595482546201225</v>
      </c>
      <c r="G32" s="15">
        <f t="shared" si="2"/>
        <v>25</v>
      </c>
      <c r="H32" s="17">
        <v>1.1019689231025901E-2</v>
      </c>
      <c r="I32" s="18">
        <f t="shared" si="3"/>
        <v>7.3018699910952584E-2</v>
      </c>
      <c r="J32" s="15">
        <f t="shared" si="4"/>
        <v>18</v>
      </c>
      <c r="K32" s="16">
        <f t="shared" si="5"/>
        <v>2.2340423586718547E-2</v>
      </c>
      <c r="L32" s="15">
        <f t="shared" si="6"/>
        <v>20</v>
      </c>
      <c r="M32" s="1">
        <f t="shared" si="7"/>
        <v>1</v>
      </c>
      <c r="N32" s="1">
        <f t="shared" si="8"/>
        <v>2.2340423586718547E-2</v>
      </c>
    </row>
    <row r="33" spans="1:14" x14ac:dyDescent="0.25">
      <c r="A33" s="5">
        <v>23</v>
      </c>
      <c r="B33" s="5" t="s">
        <v>55</v>
      </c>
      <c r="C33" s="17">
        <v>0.55029585798816605</v>
      </c>
      <c r="D33" s="17">
        <v>0.44970414201183401</v>
      </c>
      <c r="E33" s="17">
        <f t="shared" si="0"/>
        <v>0.22368421052631746</v>
      </c>
      <c r="F33" s="17">
        <f t="shared" si="1"/>
        <v>0.22368421052631746</v>
      </c>
      <c r="G33" s="15">
        <f t="shared" si="2"/>
        <v>20</v>
      </c>
      <c r="H33" s="17">
        <v>1.40959782550033E-2</v>
      </c>
      <c r="I33" s="18">
        <f t="shared" si="3"/>
        <v>5.7083188304907585E-2</v>
      </c>
      <c r="J33" s="15">
        <f t="shared" si="4"/>
        <v>12</v>
      </c>
      <c r="K33" s="16">
        <f t="shared" si="5"/>
        <v>1.2768607910308372E-2</v>
      </c>
      <c r="L33" s="15">
        <f t="shared" si="6"/>
        <v>16</v>
      </c>
      <c r="M33" s="1">
        <f t="shared" si="7"/>
        <v>1</v>
      </c>
      <c r="N33" s="1">
        <f t="shared" si="8"/>
        <v>1.2768607910308372E-2</v>
      </c>
    </row>
    <row r="34" spans="1:14" x14ac:dyDescent="0.25">
      <c r="A34" s="5">
        <v>25</v>
      </c>
      <c r="B34" s="5" t="s">
        <v>56</v>
      </c>
      <c r="C34" s="17">
        <v>0.54560862865947601</v>
      </c>
      <c r="D34" s="17">
        <v>0.45439137134052399</v>
      </c>
      <c r="E34" s="17">
        <f t="shared" si="0"/>
        <v>0.20074601559850747</v>
      </c>
      <c r="F34" s="17">
        <f t="shared" si="1"/>
        <v>0.20074601559850747</v>
      </c>
      <c r="G34" s="15">
        <f t="shared" si="2"/>
        <v>16</v>
      </c>
      <c r="H34" s="17">
        <v>3.1842289897309799E-2</v>
      </c>
      <c r="I34" s="18">
        <f t="shared" si="3"/>
        <v>2.5269645608628682E-2</v>
      </c>
      <c r="J34" s="15">
        <f t="shared" si="4"/>
        <v>4</v>
      </c>
      <c r="K34" s="16">
        <f t="shared" si="5"/>
        <v>5.072780671518529E-3</v>
      </c>
      <c r="L34" s="15">
        <f t="shared" si="6"/>
        <v>11</v>
      </c>
      <c r="M34" s="1">
        <f t="shared" si="7"/>
        <v>1</v>
      </c>
      <c r="N34" s="1">
        <f t="shared" si="8"/>
        <v>5.072780671518529E-3</v>
      </c>
    </row>
    <row r="35" spans="1:14" x14ac:dyDescent="0.25">
      <c r="A35" s="5">
        <v>27</v>
      </c>
      <c r="B35" s="5" t="s">
        <v>57</v>
      </c>
      <c r="C35" s="19">
        <v>0.532046332046332</v>
      </c>
      <c r="D35" s="19">
        <v>0.467953667953668</v>
      </c>
      <c r="E35" s="17">
        <f t="shared" si="0"/>
        <v>0.13696369636963676</v>
      </c>
      <c r="F35" s="17">
        <f t="shared" si="1"/>
        <v>0.13696369636963676</v>
      </c>
      <c r="G35" s="15">
        <f t="shared" si="2"/>
        <v>14</v>
      </c>
      <c r="H35" s="17">
        <v>6.3537388932228397E-3</v>
      </c>
      <c r="I35" s="18">
        <f t="shared" si="3"/>
        <v>0.12664092664092663</v>
      </c>
      <c r="J35" s="15">
        <f t="shared" si="4"/>
        <v>25</v>
      </c>
      <c r="K35" s="16">
        <f t="shared" si="5"/>
        <v>1.7345209424417318E-2</v>
      </c>
      <c r="L35" s="15">
        <f t="shared" si="6"/>
        <v>19</v>
      </c>
      <c r="M35" s="1">
        <f t="shared" si="7"/>
        <v>1</v>
      </c>
      <c r="N35" s="1">
        <f t="shared" si="8"/>
        <v>1.7345209424417318E-2</v>
      </c>
    </row>
    <row r="36" spans="1:14" x14ac:dyDescent="0.25">
      <c r="A36" s="5">
        <v>41</v>
      </c>
      <c r="B36" s="5" t="s">
        <v>58</v>
      </c>
      <c r="C36" s="17">
        <v>0.50069252077562298</v>
      </c>
      <c r="D36" s="17">
        <v>0.49930747922437702</v>
      </c>
      <c r="E36" s="17">
        <f t="shared" si="0"/>
        <v>2.7739251040210518E-3</v>
      </c>
      <c r="F36" s="17">
        <f t="shared" si="1"/>
        <v>2.7739251040210518E-3</v>
      </c>
      <c r="G36" s="15">
        <f t="shared" si="2"/>
        <v>1</v>
      </c>
      <c r="H36" s="17">
        <v>7.0847868430994497E-3</v>
      </c>
      <c r="I36" s="18">
        <f t="shared" si="3"/>
        <v>0.11357340720221597</v>
      </c>
      <c r="J36" s="15">
        <f t="shared" si="4"/>
        <v>23</v>
      </c>
      <c r="K36" s="16">
        <f t="shared" si="5"/>
        <v>3.1504412538743221E-4</v>
      </c>
      <c r="L36" s="15">
        <f t="shared" si="6"/>
        <v>3</v>
      </c>
      <c r="M36" s="1">
        <f t="shared" si="7"/>
        <v>1</v>
      </c>
      <c r="N36" s="1">
        <f t="shared" si="8"/>
        <v>3.1504412538743221E-4</v>
      </c>
    </row>
    <row r="37" spans="1:14" x14ac:dyDescent="0.25">
      <c r="A37" s="5">
        <v>44</v>
      </c>
      <c r="B37" s="5" t="s">
        <v>59</v>
      </c>
      <c r="C37" s="17">
        <v>0.57251328777524702</v>
      </c>
      <c r="D37" s="17">
        <v>0.42748671222475298</v>
      </c>
      <c r="E37" s="17">
        <f t="shared" si="0"/>
        <v>0.33925399644760346</v>
      </c>
      <c r="F37" s="17">
        <f t="shared" si="1"/>
        <v>0.33925399644760346</v>
      </c>
      <c r="G37" s="15">
        <f t="shared" si="2"/>
        <v>26</v>
      </c>
      <c r="H37" s="17">
        <v>6.4616788589764301E-3</v>
      </c>
      <c r="I37" s="18">
        <f t="shared" si="3"/>
        <v>0.12452543659832957</v>
      </c>
      <c r="J37" s="15">
        <f t="shared" si="4"/>
        <v>24</v>
      </c>
      <c r="K37" s="16">
        <f t="shared" si="5"/>
        <v>4.2245752025365971E-2</v>
      </c>
      <c r="L37" s="15">
        <f t="shared" si="6"/>
        <v>25</v>
      </c>
      <c r="M37" s="1">
        <f t="shared" si="7"/>
        <v>1</v>
      </c>
      <c r="N37" s="1">
        <f t="shared" si="8"/>
        <v>4.2245752025365971E-2</v>
      </c>
    </row>
    <row r="38" spans="1:14" x14ac:dyDescent="0.25">
      <c r="A38" s="5">
        <v>47</v>
      </c>
      <c r="B38" s="5" t="s">
        <v>60</v>
      </c>
      <c r="C38" s="17">
        <v>0.52112676056338003</v>
      </c>
      <c r="D38" s="17">
        <v>0.47887323943662002</v>
      </c>
      <c r="E38" s="17">
        <f t="shared" si="0"/>
        <v>8.8235294117645843E-2</v>
      </c>
      <c r="F38" s="17">
        <f t="shared" si="1"/>
        <v>8.8235294117645843E-2</v>
      </c>
      <c r="G38" s="15">
        <f t="shared" si="2"/>
        <v>11</v>
      </c>
      <c r="H38" s="17">
        <v>1.11472546450983E-2</v>
      </c>
      <c r="I38" s="18">
        <f t="shared" si="3"/>
        <v>7.2183098591549255E-2</v>
      </c>
      <c r="J38" s="15">
        <f t="shared" si="4"/>
        <v>16</v>
      </c>
      <c r="K38" s="16">
        <f t="shared" si="5"/>
        <v>6.3690969345483756E-3</v>
      </c>
      <c r="L38" s="15">
        <f t="shared" si="6"/>
        <v>12</v>
      </c>
      <c r="M38" s="1">
        <f t="shared" si="7"/>
        <v>1</v>
      </c>
      <c r="N38" s="1">
        <f t="shared" si="8"/>
        <v>6.3690969345483756E-3</v>
      </c>
    </row>
    <row r="39" spans="1:14" x14ac:dyDescent="0.25">
      <c r="A39" s="5">
        <v>50</v>
      </c>
      <c r="B39" s="5" t="s">
        <v>61</v>
      </c>
      <c r="C39" s="17">
        <v>0.59991514637250698</v>
      </c>
      <c r="D39" s="17">
        <v>0.40008485362749302</v>
      </c>
      <c r="E39" s="17">
        <f t="shared" si="0"/>
        <v>0.49946977730646591</v>
      </c>
      <c r="F39" s="17">
        <f t="shared" si="1"/>
        <v>0.49946977730646591</v>
      </c>
      <c r="G39" s="15">
        <f t="shared" si="2"/>
        <v>30</v>
      </c>
      <c r="H39" s="17">
        <v>1.15642954218735E-2</v>
      </c>
      <c r="I39" s="18">
        <f t="shared" si="3"/>
        <v>6.9579974543911988E-2</v>
      </c>
      <c r="J39" s="15">
        <f t="shared" si="4"/>
        <v>14</v>
      </c>
      <c r="K39" s="16">
        <f t="shared" si="5"/>
        <v>3.4753094390437285E-2</v>
      </c>
      <c r="L39" s="15">
        <f t="shared" si="6"/>
        <v>24</v>
      </c>
      <c r="M39" s="1">
        <f t="shared" si="7"/>
        <v>1</v>
      </c>
      <c r="N39" s="1">
        <f t="shared" si="8"/>
        <v>3.4753094390437285E-2</v>
      </c>
    </row>
    <row r="40" spans="1:14" x14ac:dyDescent="0.25">
      <c r="A40" s="5">
        <v>52</v>
      </c>
      <c r="B40" s="5" t="s">
        <v>62</v>
      </c>
      <c r="C40" s="17">
        <v>0.54854136776661899</v>
      </c>
      <c r="D40" s="17">
        <v>0.45145863223338101</v>
      </c>
      <c r="E40" s="17">
        <f t="shared" si="0"/>
        <v>0.21504237288135666</v>
      </c>
      <c r="F40" s="17">
        <f t="shared" si="1"/>
        <v>0.21504237288135666</v>
      </c>
      <c r="G40" s="15">
        <f t="shared" si="2"/>
        <v>19</v>
      </c>
      <c r="H40" s="17">
        <v>2.0518406217342001E-2</v>
      </c>
      <c r="I40" s="18">
        <f t="shared" si="3"/>
        <v>3.9215686274509838E-2</v>
      </c>
      <c r="J40" s="15">
        <f t="shared" si="4"/>
        <v>7</v>
      </c>
      <c r="K40" s="16">
        <f t="shared" si="5"/>
        <v>8.4330342306414459E-3</v>
      </c>
      <c r="L40" s="15">
        <f t="shared" si="6"/>
        <v>15</v>
      </c>
      <c r="M40" s="1">
        <f t="shared" si="7"/>
        <v>1</v>
      </c>
      <c r="N40" s="1">
        <f t="shared" si="8"/>
        <v>8.4330342306414459E-3</v>
      </c>
    </row>
    <row r="41" spans="1:14" ht="13.9" customHeight="1" x14ac:dyDescent="0.25">
      <c r="A41" s="5">
        <v>54</v>
      </c>
      <c r="B41" s="5" t="s">
        <v>63</v>
      </c>
      <c r="C41" s="17">
        <v>0.57412167952013704</v>
      </c>
      <c r="D41" s="17">
        <v>0.42587832047986302</v>
      </c>
      <c r="E41" s="17">
        <f t="shared" si="0"/>
        <v>0.34808853118712219</v>
      </c>
      <c r="F41" s="17">
        <f t="shared" si="1"/>
        <v>0.34808853118712219</v>
      </c>
      <c r="G41" s="15">
        <f t="shared" si="2"/>
        <v>27</v>
      </c>
      <c r="H41" s="17">
        <v>1.14514490940402E-2</v>
      </c>
      <c r="I41" s="18">
        <f t="shared" si="3"/>
        <v>7.0265638389031937E-2</v>
      </c>
      <c r="J41" s="15">
        <f t="shared" si="4"/>
        <v>15</v>
      </c>
      <c r="K41" s="16">
        <f t="shared" si="5"/>
        <v>2.4458662859763593E-2</v>
      </c>
      <c r="L41" s="15">
        <f t="shared" si="6"/>
        <v>21</v>
      </c>
      <c r="M41" s="1">
        <f t="shared" si="7"/>
        <v>1</v>
      </c>
      <c r="N41" s="1">
        <f t="shared" si="8"/>
        <v>2.4458662859763593E-2</v>
      </c>
    </row>
    <row r="42" spans="1:14" x14ac:dyDescent="0.25">
      <c r="A42" s="5">
        <v>63</v>
      </c>
      <c r="B42" s="5" t="s">
        <v>64</v>
      </c>
      <c r="C42" s="17">
        <v>0.54798331015298996</v>
      </c>
      <c r="D42" s="17">
        <v>0.45201668984700999</v>
      </c>
      <c r="E42" s="17">
        <f t="shared" si="0"/>
        <v>0.21230769230769095</v>
      </c>
      <c r="F42" s="17">
        <f t="shared" si="1"/>
        <v>0.21230769230769095</v>
      </c>
      <c r="G42" s="15">
        <f t="shared" si="2"/>
        <v>18</v>
      </c>
      <c r="H42" s="17">
        <v>1.0583023005931801E-2</v>
      </c>
      <c r="I42" s="18">
        <f t="shared" si="3"/>
        <v>7.6031525266573849E-2</v>
      </c>
      <c r="J42" s="15">
        <f t="shared" si="4"/>
        <v>20</v>
      </c>
      <c r="K42" s="16">
        <f t="shared" si="5"/>
        <v>1.6142077671980191E-2</v>
      </c>
      <c r="L42" s="15">
        <f t="shared" si="6"/>
        <v>18</v>
      </c>
      <c r="M42" s="1">
        <f t="shared" si="7"/>
        <v>1</v>
      </c>
      <c r="N42" s="1">
        <f t="shared" si="8"/>
        <v>1.6142077671980191E-2</v>
      </c>
    </row>
    <row r="43" spans="1:14" x14ac:dyDescent="0.25">
      <c r="A43" s="5">
        <v>66</v>
      </c>
      <c r="B43" s="5" t="s">
        <v>65</v>
      </c>
      <c r="C43" s="17">
        <v>0.49911816578483198</v>
      </c>
      <c r="D43" s="17">
        <v>0.50088183421516796</v>
      </c>
      <c r="E43" s="17">
        <f t="shared" si="0"/>
        <v>-3.5211267605651502E-3</v>
      </c>
      <c r="F43" s="17">
        <f t="shared" si="1"/>
        <v>3.5211267605651502E-3</v>
      </c>
      <c r="G43" s="15">
        <f t="shared" si="2"/>
        <v>2</v>
      </c>
      <c r="H43" s="17">
        <v>1.1127629196779501E-2</v>
      </c>
      <c r="I43" s="18">
        <f t="shared" si="3"/>
        <v>7.2310405643738709E-2</v>
      </c>
      <c r="J43" s="15">
        <f t="shared" si="4"/>
        <v>17</v>
      </c>
      <c r="K43" s="16">
        <f t="shared" si="5"/>
        <v>2.5461410437948966E-4</v>
      </c>
      <c r="L43" s="15">
        <f t="shared" si="6"/>
        <v>2</v>
      </c>
      <c r="M43" s="1">
        <f t="shared" si="7"/>
        <v>-1</v>
      </c>
      <c r="N43" s="1">
        <f t="shared" si="8"/>
        <v>-2.5461410437948966E-4</v>
      </c>
    </row>
    <row r="44" spans="1:14" x14ac:dyDescent="0.25">
      <c r="A44" s="5">
        <v>68</v>
      </c>
      <c r="B44" s="5" t="s">
        <v>66</v>
      </c>
      <c r="C44" s="17">
        <v>0.55269320843091296</v>
      </c>
      <c r="D44" s="17">
        <v>0.44730679156908698</v>
      </c>
      <c r="E44" s="17">
        <f t="shared" si="0"/>
        <v>0.23560209424083592</v>
      </c>
      <c r="F44" s="17">
        <f t="shared" si="1"/>
        <v>0.23560209424083592</v>
      </c>
      <c r="G44" s="15">
        <f t="shared" si="2"/>
        <v>21</v>
      </c>
      <c r="H44" s="17">
        <v>2.3045182688392001E-2</v>
      </c>
      <c r="I44" s="18">
        <f t="shared" si="3"/>
        <v>3.4915903768362823E-2</v>
      </c>
      <c r="J44" s="15">
        <f t="shared" si="4"/>
        <v>6</v>
      </c>
      <c r="K44" s="16">
        <f t="shared" si="5"/>
        <v>8.226260050137775E-3</v>
      </c>
      <c r="L44" s="15">
        <f t="shared" si="6"/>
        <v>14</v>
      </c>
      <c r="M44" s="1">
        <f t="shared" si="7"/>
        <v>1</v>
      </c>
      <c r="N44" s="1">
        <f t="shared" si="8"/>
        <v>8.226260050137775E-3</v>
      </c>
    </row>
    <row r="45" spans="1:14" x14ac:dyDescent="0.25">
      <c r="A45" s="5">
        <v>70</v>
      </c>
      <c r="B45" s="5" t="s">
        <v>67</v>
      </c>
      <c r="C45" s="17">
        <v>0.50450045004500499</v>
      </c>
      <c r="D45" s="17">
        <v>0.49549954995499601</v>
      </c>
      <c r="E45" s="17">
        <f t="shared" si="0"/>
        <v>1.8165304268846438E-2</v>
      </c>
      <c r="F45" s="17">
        <f t="shared" si="1"/>
        <v>1.8165304268846438E-2</v>
      </c>
      <c r="G45" s="15">
        <f t="shared" si="2"/>
        <v>3</v>
      </c>
      <c r="H45" s="17">
        <v>1.09019365411129E-2</v>
      </c>
      <c r="I45" s="18">
        <f t="shared" si="3"/>
        <v>7.3807380738073511E-2</v>
      </c>
      <c r="J45" s="15">
        <f t="shared" si="4"/>
        <v>19</v>
      </c>
      <c r="K45" s="16">
        <f t="shared" si="5"/>
        <v>1.3407335283937012E-3</v>
      </c>
      <c r="L45" s="15">
        <f t="shared" si="6"/>
        <v>7</v>
      </c>
      <c r="M45" s="1">
        <f t="shared" si="7"/>
        <v>1</v>
      </c>
      <c r="N45" s="1">
        <f t="shared" si="8"/>
        <v>1.3407335283937012E-3</v>
      </c>
    </row>
    <row r="46" spans="1:14" x14ac:dyDescent="0.25">
      <c r="A46" s="5">
        <v>73</v>
      </c>
      <c r="B46" s="5" t="s">
        <v>68</v>
      </c>
      <c r="C46" s="17">
        <v>0.53471771576898097</v>
      </c>
      <c r="D46" s="17">
        <v>0.46528228423101903</v>
      </c>
      <c r="E46" s="17">
        <f t="shared" si="0"/>
        <v>0.14923291492329052</v>
      </c>
      <c r="F46" s="17">
        <f t="shared" si="1"/>
        <v>0.14923291492329052</v>
      </c>
      <c r="G46" s="15">
        <f t="shared" si="2"/>
        <v>15</v>
      </c>
      <c r="H46" s="17">
        <v>1.5121407929662401E-2</v>
      </c>
      <c r="I46" s="18">
        <f t="shared" si="3"/>
        <v>5.3212199870214097E-2</v>
      </c>
      <c r="J46" s="15">
        <f t="shared" si="4"/>
        <v>11</v>
      </c>
      <c r="K46" s="16">
        <f t="shared" si="5"/>
        <v>7.941011696112792E-3</v>
      </c>
      <c r="L46" s="15">
        <f t="shared" si="6"/>
        <v>13</v>
      </c>
      <c r="M46" s="1">
        <f t="shared" si="7"/>
        <v>1</v>
      </c>
      <c r="N46" s="1">
        <f t="shared" si="8"/>
        <v>7.941011696112792E-3</v>
      </c>
    </row>
    <row r="47" spans="1:14" x14ac:dyDescent="0.25">
      <c r="A47" s="5">
        <v>76</v>
      </c>
      <c r="B47" s="5" t="s">
        <v>69</v>
      </c>
      <c r="C47" s="17">
        <v>0.504890794586627</v>
      </c>
      <c r="D47" s="17">
        <v>0.495109205413373</v>
      </c>
      <c r="E47" s="17">
        <f t="shared" si="0"/>
        <v>1.9756427604869977E-2</v>
      </c>
      <c r="F47" s="17">
        <f t="shared" si="1"/>
        <v>1.9756427604869977E-2</v>
      </c>
      <c r="G47" s="15">
        <f t="shared" si="2"/>
        <v>5</v>
      </c>
      <c r="H47" s="17">
        <v>3.6616180200866502E-2</v>
      </c>
      <c r="I47" s="18">
        <f t="shared" si="3"/>
        <v>2.1975077046764002E-2</v>
      </c>
      <c r="J47" s="15">
        <f t="shared" si="4"/>
        <v>3</v>
      </c>
      <c r="K47" s="16">
        <f t="shared" si="5"/>
        <v>4.3414901878583291E-4</v>
      </c>
      <c r="L47" s="15">
        <f t="shared" si="6"/>
        <v>4</v>
      </c>
      <c r="M47" s="1">
        <f t="shared" si="7"/>
        <v>1</v>
      </c>
      <c r="N47" s="1">
        <f t="shared" si="8"/>
        <v>4.3414901878583291E-4</v>
      </c>
    </row>
    <row r="48" spans="1:14" x14ac:dyDescent="0.25">
      <c r="A48" s="5">
        <v>81</v>
      </c>
      <c r="B48" s="5" t="s">
        <v>70</v>
      </c>
      <c r="C48" s="17">
        <v>0.63748597081930403</v>
      </c>
      <c r="D48" s="17">
        <v>0.36251402918069597</v>
      </c>
      <c r="E48" s="17">
        <f t="shared" si="0"/>
        <v>0.75851393188854388</v>
      </c>
      <c r="F48" s="17">
        <f t="shared" si="1"/>
        <v>0.75851393188854388</v>
      </c>
      <c r="G48" s="15">
        <f t="shared" si="2"/>
        <v>32</v>
      </c>
      <c r="H48" s="17">
        <v>4.3715686130205E-3</v>
      </c>
      <c r="I48" s="18">
        <f t="shared" si="3"/>
        <v>0.18406285072951747</v>
      </c>
      <c r="J48" s="15">
        <f t="shared" si="4"/>
        <v>26</v>
      </c>
      <c r="K48" s="16">
        <f t="shared" si="5"/>
        <v>0.13961423662146044</v>
      </c>
      <c r="L48" s="15">
        <f t="shared" si="6"/>
        <v>31</v>
      </c>
      <c r="M48" s="1">
        <f t="shared" si="7"/>
        <v>1</v>
      </c>
      <c r="N48" s="1">
        <f t="shared" si="8"/>
        <v>0.13961423662146044</v>
      </c>
    </row>
    <row r="49" spans="1:25" x14ac:dyDescent="0.25">
      <c r="A49" s="5">
        <v>85</v>
      </c>
      <c r="B49" s="5" t="s">
        <v>71</v>
      </c>
      <c r="C49" s="17">
        <v>0.55525238744883998</v>
      </c>
      <c r="D49" s="17">
        <v>0.44474761255116002</v>
      </c>
      <c r="E49" s="17">
        <f t="shared" si="0"/>
        <v>0.24846625766870961</v>
      </c>
      <c r="F49" s="17">
        <f t="shared" si="1"/>
        <v>0.24846625766870961</v>
      </c>
      <c r="G49" s="15">
        <f t="shared" si="2"/>
        <v>22</v>
      </c>
      <c r="H49" s="17">
        <v>7.1927268088530401E-3</v>
      </c>
      <c r="I49" s="18">
        <f t="shared" si="3"/>
        <v>0.11186903137789898</v>
      </c>
      <c r="J49" s="15">
        <f t="shared" si="4"/>
        <v>22</v>
      </c>
      <c r="K49" s="16">
        <f t="shared" si="5"/>
        <v>2.779567957549001E-2</v>
      </c>
      <c r="L49" s="15">
        <f t="shared" si="6"/>
        <v>22</v>
      </c>
      <c r="M49" s="1">
        <f t="shared" si="7"/>
        <v>1</v>
      </c>
      <c r="N49" s="1">
        <f t="shared" si="8"/>
        <v>2.779567957549001E-2</v>
      </c>
    </row>
    <row r="50" spans="1:25" x14ac:dyDescent="0.25">
      <c r="A50" s="5">
        <v>86</v>
      </c>
      <c r="B50" s="5" t="s">
        <v>72</v>
      </c>
      <c r="C50" s="17">
        <v>0.56265664160400997</v>
      </c>
      <c r="D50" s="17">
        <v>0.43734335839598998</v>
      </c>
      <c r="E50" s="17">
        <f t="shared" si="0"/>
        <v>0.28653295128939815</v>
      </c>
      <c r="F50" s="17">
        <f t="shared" si="1"/>
        <v>0.28653295128939815</v>
      </c>
      <c r="G50" s="15">
        <f t="shared" si="2"/>
        <v>24</v>
      </c>
      <c r="H50" s="17">
        <v>3.9152769396075902E-3</v>
      </c>
      <c r="I50" s="18">
        <f t="shared" si="3"/>
        <v>0.20551378446115273</v>
      </c>
      <c r="J50" s="15">
        <f t="shared" si="4"/>
        <v>27</v>
      </c>
      <c r="K50" s="16">
        <f t="shared" si="5"/>
        <v>5.8886471192307346E-2</v>
      </c>
      <c r="L50" s="15">
        <f t="shared" si="6"/>
        <v>26</v>
      </c>
      <c r="M50" s="1">
        <f t="shared" si="7"/>
        <v>1</v>
      </c>
      <c r="N50" s="1">
        <f t="shared" si="8"/>
        <v>5.8886471192307346E-2</v>
      </c>
    </row>
    <row r="51" spans="1:25" ht="13.9" customHeight="1" x14ac:dyDescent="0.25">
      <c r="A51" s="5">
        <v>88</v>
      </c>
      <c r="B51" s="5" t="s">
        <v>99</v>
      </c>
      <c r="C51" s="17">
        <v>0.64102564102564097</v>
      </c>
      <c r="D51" s="17">
        <v>0.35897435897435898</v>
      </c>
      <c r="E51" s="17">
        <f t="shared" si="0"/>
        <v>0.78571428571428559</v>
      </c>
      <c r="F51" s="17">
        <f t="shared" si="1"/>
        <v>0.78571428571428559</v>
      </c>
      <c r="G51" s="15">
        <f t="shared" si="2"/>
        <v>33</v>
      </c>
      <c r="H51" s="17">
        <v>3.8269624221728298E-3</v>
      </c>
      <c r="I51" s="18">
        <f t="shared" si="3"/>
        <v>0.21025641025641026</v>
      </c>
      <c r="J51" s="15">
        <f t="shared" si="4"/>
        <v>28</v>
      </c>
      <c r="K51" s="16">
        <f t="shared" si="5"/>
        <v>0.16520146520146517</v>
      </c>
      <c r="L51" s="15">
        <f t="shared" si="6"/>
        <v>32</v>
      </c>
      <c r="M51" s="1">
        <f t="shared" si="7"/>
        <v>1</v>
      </c>
      <c r="N51" s="1">
        <f t="shared" si="8"/>
        <v>0.16520146520146517</v>
      </c>
    </row>
    <row r="52" spans="1:25" x14ac:dyDescent="0.25">
      <c r="A52" s="5">
        <v>91</v>
      </c>
      <c r="B52" s="5" t="s">
        <v>74</v>
      </c>
      <c r="C52" s="17">
        <v>0.44194756554307102</v>
      </c>
      <c r="D52" s="17">
        <v>0.55805243445692898</v>
      </c>
      <c r="E52" s="17">
        <f t="shared" si="0"/>
        <v>-0.20805369127516823</v>
      </c>
      <c r="F52" s="17">
        <f t="shared" si="1"/>
        <v>0.20805369127516823</v>
      </c>
      <c r="G52" s="15">
        <f t="shared" si="2"/>
        <v>17</v>
      </c>
      <c r="H52" s="17">
        <v>2.61999735056448E-3</v>
      </c>
      <c r="I52" s="18">
        <f t="shared" si="3"/>
        <v>0.30711610486891339</v>
      </c>
      <c r="J52" s="15">
        <f t="shared" si="4"/>
        <v>30</v>
      </c>
      <c r="K52" s="16">
        <f t="shared" si="5"/>
        <v>6.3896639268029104E-2</v>
      </c>
      <c r="L52" s="15">
        <f t="shared" si="6"/>
        <v>27</v>
      </c>
      <c r="M52" s="1">
        <f t="shared" si="7"/>
        <v>-1</v>
      </c>
      <c r="N52" s="1">
        <f t="shared" si="8"/>
        <v>-6.3896639268029104E-2</v>
      </c>
    </row>
    <row r="53" spans="1:25" x14ac:dyDescent="0.25">
      <c r="A53" s="5">
        <v>94</v>
      </c>
      <c r="B53" s="5" t="s">
        <v>75</v>
      </c>
      <c r="C53" s="17">
        <v>0.46951219512195103</v>
      </c>
      <c r="D53" s="17">
        <v>0.53048780487804903</v>
      </c>
      <c r="E53" s="17">
        <f t="shared" si="0"/>
        <v>-0.11494252873563296</v>
      </c>
      <c r="F53" s="17">
        <f t="shared" si="1"/>
        <v>0.11494252873563296</v>
      </c>
      <c r="G53" s="15">
        <f t="shared" si="2"/>
        <v>12</v>
      </c>
      <c r="H53" s="17">
        <v>8.0464338107223601E-4</v>
      </c>
      <c r="I53" s="18">
        <f t="shared" si="3"/>
        <v>1</v>
      </c>
      <c r="J53" s="15">
        <f t="shared" si="4"/>
        <v>33</v>
      </c>
      <c r="K53" s="16">
        <f t="shared" si="5"/>
        <v>0.11494252873563296</v>
      </c>
      <c r="L53" s="15">
        <f t="shared" si="6"/>
        <v>30</v>
      </c>
      <c r="M53" s="1">
        <f t="shared" si="7"/>
        <v>-1</v>
      </c>
      <c r="N53" s="1">
        <f t="shared" si="8"/>
        <v>-0.11494252873563296</v>
      </c>
    </row>
    <row r="54" spans="1:25" x14ac:dyDescent="0.25">
      <c r="A54" s="5">
        <v>95</v>
      </c>
      <c r="B54" s="5" t="s">
        <v>76</v>
      </c>
      <c r="C54" s="17">
        <v>0.58191126279863503</v>
      </c>
      <c r="D54" s="17">
        <v>0.41808873720136502</v>
      </c>
      <c r="E54" s="17">
        <f t="shared" si="0"/>
        <v>0.39183673469387864</v>
      </c>
      <c r="F54" s="17">
        <f t="shared" si="1"/>
        <v>0.39183673469387864</v>
      </c>
      <c r="G54" s="15">
        <f t="shared" si="2"/>
        <v>28</v>
      </c>
      <c r="H54" s="17">
        <v>2.8751281787093301E-3</v>
      </c>
      <c r="I54" s="18">
        <f t="shared" si="3"/>
        <v>0.27986348122866905</v>
      </c>
      <c r="J54" s="15">
        <f t="shared" si="4"/>
        <v>29</v>
      </c>
      <c r="K54" s="16">
        <f t="shared" si="5"/>
        <v>0.10966079264470328</v>
      </c>
      <c r="L54" s="15">
        <f t="shared" si="6"/>
        <v>29</v>
      </c>
      <c r="M54" s="1">
        <f t="shared" si="7"/>
        <v>1</v>
      </c>
      <c r="N54" s="1">
        <f t="shared" si="8"/>
        <v>0.10966079264470328</v>
      </c>
    </row>
    <row r="55" spans="1:25" x14ac:dyDescent="0.25">
      <c r="A55" s="5">
        <v>97</v>
      </c>
      <c r="B55" s="5" t="s">
        <v>77</v>
      </c>
      <c r="C55" s="17">
        <v>0.420833333333333</v>
      </c>
      <c r="D55" s="17">
        <v>0.57916666666666705</v>
      </c>
      <c r="E55" s="17">
        <f t="shared" si="0"/>
        <v>-0.27338129496402985</v>
      </c>
      <c r="F55" s="17">
        <f t="shared" si="1"/>
        <v>0.27338129496402985</v>
      </c>
      <c r="G55" s="15">
        <f t="shared" si="2"/>
        <v>23</v>
      </c>
      <c r="H55" s="17">
        <v>1.1775268991300999E-3</v>
      </c>
      <c r="I55" s="18">
        <f t="shared" si="3"/>
        <v>0.68333333333333424</v>
      </c>
      <c r="J55" s="15">
        <f t="shared" si="4"/>
        <v>31</v>
      </c>
      <c r="K55" s="16">
        <f t="shared" si="5"/>
        <v>0.18681055155875398</v>
      </c>
      <c r="L55" s="15">
        <f t="shared" si="6"/>
        <v>33</v>
      </c>
      <c r="M55" s="1">
        <f t="shared" si="7"/>
        <v>-1</v>
      </c>
      <c r="N55" s="1">
        <f t="shared" si="8"/>
        <v>-0.18681055155875398</v>
      </c>
    </row>
    <row r="56" spans="1:25" x14ac:dyDescent="0.25">
      <c r="A56" s="5">
        <v>99</v>
      </c>
      <c r="B56" s="5" t="s">
        <v>78</v>
      </c>
      <c r="C56" s="17">
        <v>0.50810810810810803</v>
      </c>
      <c r="D56" s="17">
        <v>0.49189189189189197</v>
      </c>
      <c r="E56" s="17">
        <f t="shared" si="0"/>
        <v>3.2967032967032628E-2</v>
      </c>
      <c r="F56" s="17">
        <f t="shared" si="1"/>
        <v>3.2967032967032628E-2</v>
      </c>
      <c r="G56" s="15">
        <f t="shared" si="2"/>
        <v>7</v>
      </c>
      <c r="H56" s="17">
        <v>9.0767698474611999E-4</v>
      </c>
      <c r="I56" s="18">
        <f t="shared" si="3"/>
        <v>0.88648648648648642</v>
      </c>
      <c r="J56" s="15">
        <f t="shared" si="4"/>
        <v>32</v>
      </c>
      <c r="K56" s="16">
        <f t="shared" si="5"/>
        <v>2.9224829224828924E-2</v>
      </c>
      <c r="L56" s="15">
        <f t="shared" si="6"/>
        <v>23</v>
      </c>
      <c r="M56" s="1">
        <f t="shared" si="7"/>
        <v>1</v>
      </c>
      <c r="N56" s="1">
        <f t="shared" si="8"/>
        <v>2.9224829224828924E-2</v>
      </c>
    </row>
    <row r="57" spans="1:25" hidden="1" x14ac:dyDescent="0.25">
      <c r="A57" s="3"/>
      <c r="B57" s="13"/>
      <c r="C57" s="8"/>
      <c r="D57" s="8"/>
      <c r="E57" s="8"/>
      <c r="F57" s="8"/>
      <c r="G57" s="9"/>
      <c r="H57" s="8"/>
      <c r="I57" s="8"/>
      <c r="J57" s="9"/>
      <c r="K57" s="14"/>
      <c r="L57" s="9"/>
    </row>
    <row r="58" spans="1:25" s="12" customFormat="1" hidden="1" x14ac:dyDescent="0.25">
      <c r="A58" s="10"/>
      <c r="B58" s="8"/>
      <c r="C58" s="8"/>
      <c r="D58" s="8"/>
      <c r="E58" s="8"/>
      <c r="F58" s="8"/>
      <c r="G58" s="11" t="s">
        <v>102</v>
      </c>
      <c r="H58" s="11">
        <f>MAX(H24:H56)</f>
        <v>0.55809378020479194</v>
      </c>
      <c r="I58" s="8"/>
      <c r="J58" s="11" t="s">
        <v>102</v>
      </c>
      <c r="K58" s="11">
        <f>MAX(K24:K56)</f>
        <v>0.18681055155875398</v>
      </c>
      <c r="L58" s="8"/>
    </row>
    <row r="59" spans="1:25" s="12" customFormat="1" hidden="1" x14ac:dyDescent="0.25">
      <c r="A59" s="10"/>
      <c r="B59" s="8"/>
      <c r="C59" s="8"/>
      <c r="D59" s="8"/>
      <c r="E59" s="8"/>
      <c r="F59" s="8"/>
      <c r="G59" s="11" t="s">
        <v>79</v>
      </c>
      <c r="H59" s="11">
        <f>MIN(H24:H56)</f>
        <v>8.0464338107223601E-4</v>
      </c>
      <c r="I59" s="8"/>
      <c r="J59" s="11" t="s">
        <v>79</v>
      </c>
      <c r="K59" s="11">
        <f>MIN(K24:K56)</f>
        <v>7.0987243555020271E-5</v>
      </c>
      <c r="L59" s="8"/>
    </row>
    <row r="60" spans="1:25" hidden="1" x14ac:dyDescent="0.25">
      <c r="A60" s="3"/>
      <c r="B60" s="13"/>
      <c r="C60" s="8"/>
      <c r="D60" s="8"/>
      <c r="E60" s="8"/>
      <c r="F60" s="8"/>
      <c r="G60" s="9"/>
      <c r="H60" s="8"/>
      <c r="I60" s="8"/>
      <c r="J60" s="9"/>
      <c r="K60" s="14"/>
      <c r="L60" s="9"/>
    </row>
    <row r="61" spans="1:25" customFormat="1" ht="13.15" customHeight="1" x14ac:dyDescent="0.25">
      <c r="A61" s="33" t="s">
        <v>80</v>
      </c>
      <c r="B61" s="33"/>
      <c r="C61" s="33"/>
      <c r="D61" s="33"/>
      <c r="E61" s="33"/>
      <c r="F61" s="33"/>
      <c r="G61" s="33"/>
      <c r="H61" s="33"/>
      <c r="I61" s="33"/>
      <c r="J61" s="33"/>
      <c r="K61" s="33"/>
      <c r="L61" s="33"/>
      <c r="M61" s="1"/>
      <c r="N61" s="1"/>
      <c r="O61" s="1"/>
      <c r="P61" s="1"/>
      <c r="Q61" s="1"/>
      <c r="R61" s="1"/>
      <c r="S61" s="1"/>
      <c r="T61" s="1"/>
      <c r="U61" s="1"/>
      <c r="V61" s="1"/>
      <c r="W61" s="1"/>
      <c r="X61" s="1"/>
      <c r="Y61" s="1"/>
    </row>
    <row r="62" spans="1:25" customFormat="1" ht="13.15" customHeight="1" x14ac:dyDescent="0.25">
      <c r="A62" s="34" t="s">
        <v>81</v>
      </c>
      <c r="B62" s="34"/>
      <c r="C62" s="16">
        <f>AVERAGE(C24:C56)</f>
        <v>0.53855170565834776</v>
      </c>
      <c r="D62" s="16">
        <f>AVERAGE(D24:D56)</f>
        <v>0.4614482943416523</v>
      </c>
      <c r="E62" s="16">
        <f>AVERAGE(E24:E56)</f>
        <v>0.19284684079455222</v>
      </c>
      <c r="F62" s="16">
        <f>AVERAGE(F24:F56)</f>
        <v>0.23039748736967722</v>
      </c>
      <c r="G62" s="5" t="s">
        <v>82</v>
      </c>
      <c r="H62" s="16">
        <f>AVERAGE(H24:H56)</f>
        <v>3.0298569973866946E-2</v>
      </c>
      <c r="I62" s="16">
        <f>AVERAGE(I24:I56)</f>
        <v>0.16086718168135611</v>
      </c>
      <c r="J62" s="5" t="s">
        <v>82</v>
      </c>
      <c r="K62" s="16">
        <f>AVERAGE(K24:K56)</f>
        <v>3.6297016709713491E-2</v>
      </c>
      <c r="L62" s="5" t="s">
        <v>82</v>
      </c>
      <c r="M62" s="1"/>
      <c r="N62" s="1"/>
      <c r="O62" s="1"/>
      <c r="P62" s="1"/>
      <c r="Q62" s="1"/>
      <c r="R62" s="1"/>
      <c r="S62" s="1"/>
      <c r="T62" s="1"/>
      <c r="U62" s="1"/>
      <c r="V62" s="1"/>
      <c r="W62" s="1"/>
      <c r="X62" s="1"/>
      <c r="Y62" s="1"/>
    </row>
    <row r="63" spans="1:25" customFormat="1" ht="13.15" customHeight="1" x14ac:dyDescent="0.25">
      <c r="A63" s="34" t="s">
        <v>83</v>
      </c>
      <c r="B63" s="34"/>
      <c r="C63" s="16">
        <f>_xlfn.STDEV.S(C24:C56)</f>
        <v>5.0123547895409126E-2</v>
      </c>
      <c r="D63" s="16">
        <f>_xlfn.STDEV.S(D24:D56)</f>
        <v>5.0123547895408543E-2</v>
      </c>
      <c r="E63" s="16">
        <f>_xlfn.STDEV.S(E24:E56)</f>
        <v>0.24742191249005824</v>
      </c>
      <c r="F63" s="16">
        <f>_xlfn.STDEV.S(F24:F56)</f>
        <v>0.21172587295896297</v>
      </c>
      <c r="G63" s="5" t="s">
        <v>82</v>
      </c>
      <c r="H63" s="16">
        <f>_xlfn.STDEV.S(H24:H56)</f>
        <v>9.574134791747943E-2</v>
      </c>
      <c r="I63" s="16">
        <f>_xlfn.STDEV.S(I24:I56)</f>
        <v>0.23822999018340352</v>
      </c>
      <c r="J63" s="5" t="s">
        <v>82</v>
      </c>
      <c r="K63" s="16">
        <f>_xlfn.STDEV.S(K24:K56)</f>
        <v>5.0791099286748367E-2</v>
      </c>
      <c r="L63" s="5" t="s">
        <v>82</v>
      </c>
      <c r="M63" s="1"/>
      <c r="N63" s="1"/>
      <c r="O63" s="1"/>
      <c r="P63" s="1"/>
      <c r="Q63" s="1"/>
      <c r="R63" s="1"/>
      <c r="S63" s="1"/>
      <c r="T63" s="1"/>
      <c r="U63" s="1"/>
      <c r="V63" s="1"/>
      <c r="W63" s="1"/>
      <c r="X63" s="1"/>
      <c r="Y63" s="1"/>
    </row>
    <row r="64" spans="1:25" customFormat="1" ht="13.15" customHeight="1" x14ac:dyDescent="0.25">
      <c r="A64" s="34" t="s">
        <v>84</v>
      </c>
      <c r="B64" s="34"/>
      <c r="C64" s="16">
        <f>_xlfn.VAR.S(C24:C56)</f>
        <v>2.512370053623373E-3</v>
      </c>
      <c r="D64" s="16">
        <f>_xlfn.VAR.S(D24:D56)</f>
        <v>2.512370053623314E-3</v>
      </c>
      <c r="E64" s="16">
        <f>_xlfn.VAR.S(E24:E56)</f>
        <v>6.1217602780238037E-2</v>
      </c>
      <c r="F64" s="16">
        <f>_xlfn.VAR.S(F24:F56)</f>
        <v>4.4827845280234931E-2</v>
      </c>
      <c r="G64" s="5" t="s">
        <v>82</v>
      </c>
      <c r="H64" s="16">
        <f>_xlfn.VAR.S(H24:H56)</f>
        <v>9.1664057010558426E-3</v>
      </c>
      <c r="I64" s="16">
        <f>_xlfn.VAR.S(I24:I56)</f>
        <v>5.6753528222784531E-2</v>
      </c>
      <c r="J64" s="5" t="s">
        <v>82</v>
      </c>
      <c r="K64" s="16">
        <f>_xlfn.VAR.S(K24:K56)</f>
        <v>2.5797357667563308E-3</v>
      </c>
      <c r="L64" s="5" t="s">
        <v>82</v>
      </c>
      <c r="M64" s="1"/>
      <c r="N64" s="1"/>
      <c r="O64" s="1"/>
      <c r="P64" s="1"/>
      <c r="Q64" s="1"/>
      <c r="R64" s="1"/>
      <c r="S64" s="1"/>
      <c r="T64" s="1"/>
      <c r="U64" s="1"/>
      <c r="V64" s="1"/>
      <c r="W64" s="1"/>
      <c r="X64" s="1"/>
      <c r="Y64" s="1"/>
    </row>
    <row r="65" spans="1:25" customFormat="1" ht="13.15" customHeight="1" x14ac:dyDescent="0.25">
      <c r="A65" s="34" t="s">
        <v>85</v>
      </c>
      <c r="B65" s="34"/>
      <c r="C65" s="16">
        <f>MAX(C24:C56)</f>
        <v>0.64102564102564097</v>
      </c>
      <c r="D65" s="16">
        <f>MAX(D24:D56)</f>
        <v>0.57916666666666705</v>
      </c>
      <c r="E65" s="16">
        <f>MAX(E24:E56)</f>
        <v>0.78571428571428559</v>
      </c>
      <c r="F65" s="16">
        <f>MAX(F24:F56)</f>
        <v>0.78571428571428559</v>
      </c>
      <c r="G65" s="5" t="s">
        <v>82</v>
      </c>
      <c r="H65" s="16">
        <f>MAX(H24:H56)</f>
        <v>0.55809378020479194</v>
      </c>
      <c r="I65" s="16">
        <f>MAX(I24:I56)</f>
        <v>1</v>
      </c>
      <c r="J65" s="5" t="s">
        <v>82</v>
      </c>
      <c r="K65" s="16">
        <f>MAX(K24:K56)</f>
        <v>0.18681055155875398</v>
      </c>
      <c r="L65" s="5" t="s">
        <v>82</v>
      </c>
      <c r="M65" s="1"/>
      <c r="N65" s="1"/>
      <c r="O65" s="1"/>
      <c r="P65" s="1"/>
      <c r="Q65" s="1"/>
      <c r="R65" s="1"/>
      <c r="S65" s="1"/>
      <c r="T65" s="1"/>
      <c r="U65" s="1"/>
      <c r="V65" s="1"/>
      <c r="W65" s="1"/>
      <c r="X65" s="1"/>
      <c r="Y65" s="1"/>
    </row>
    <row r="66" spans="1:25" customFormat="1" ht="13.15" customHeight="1" x14ac:dyDescent="0.25">
      <c r="A66" s="34" t="s">
        <v>86</v>
      </c>
      <c r="B66" s="34"/>
      <c r="C66" s="16">
        <f>MIN(C24:C56)</f>
        <v>0.420833333333333</v>
      </c>
      <c r="D66" s="16">
        <f>MIN(D24:D56)</f>
        <v>0.35897435897435898</v>
      </c>
      <c r="E66" s="16">
        <f>MIN(E24:E56)</f>
        <v>-0.27338129496402985</v>
      </c>
      <c r="F66" s="16">
        <f>MIN(F24:F56)</f>
        <v>2.7739251040210518E-3</v>
      </c>
      <c r="G66" s="5" t="s">
        <v>82</v>
      </c>
      <c r="H66" s="16">
        <f>MIN(H24:H56)</f>
        <v>8.0464338107223601E-4</v>
      </c>
      <c r="I66" s="16">
        <f>MIN(I24:I56)</f>
        <v>1.4417709166673976E-3</v>
      </c>
      <c r="J66" s="5" t="s">
        <v>82</v>
      </c>
      <c r="K66" s="16">
        <f>MIN(K24:K56)</f>
        <v>7.0987243555020271E-5</v>
      </c>
      <c r="L66" s="5" t="s">
        <v>82</v>
      </c>
      <c r="M66" s="1"/>
      <c r="N66" s="1"/>
      <c r="O66" s="1"/>
      <c r="P66" s="1"/>
      <c r="Q66" s="1"/>
      <c r="R66" s="1"/>
      <c r="S66" s="1"/>
      <c r="T66" s="1"/>
      <c r="U66" s="1"/>
      <c r="V66" s="1"/>
      <c r="W66" s="1"/>
      <c r="X66" s="1"/>
      <c r="Y66" s="1"/>
    </row>
    <row r="67" spans="1:25" ht="18.75" x14ac:dyDescent="0.25">
      <c r="A67" s="28" t="s">
        <v>87</v>
      </c>
      <c r="B67" s="29"/>
      <c r="C67" s="29"/>
      <c r="D67" s="29"/>
      <c r="E67" s="29"/>
      <c r="F67" s="29"/>
      <c r="G67" s="29"/>
      <c r="H67" s="29"/>
      <c r="I67" s="29"/>
      <c r="J67" s="29"/>
      <c r="K67" s="29"/>
      <c r="L67" s="29"/>
    </row>
    <row r="68" spans="1:25" ht="43.9" customHeight="1" x14ac:dyDescent="0.25">
      <c r="A68" s="31" t="s">
        <v>100</v>
      </c>
      <c r="B68" s="31"/>
      <c r="C68" s="31"/>
      <c r="D68" s="31"/>
      <c r="E68" s="31"/>
      <c r="F68" s="31"/>
      <c r="G68" s="31"/>
      <c r="H68" s="31"/>
      <c r="I68" s="31"/>
      <c r="J68" s="31"/>
      <c r="K68" s="31"/>
      <c r="L68" s="31"/>
    </row>
  </sheetData>
  <mergeCells count="20">
    <mergeCell ref="B18:L18"/>
    <mergeCell ref="A14:L14"/>
    <mergeCell ref="B15:F15"/>
    <mergeCell ref="H15:L15"/>
    <mergeCell ref="B16:L16"/>
    <mergeCell ref="B17:L17"/>
    <mergeCell ref="A67:L67"/>
    <mergeCell ref="A68:L68"/>
    <mergeCell ref="B19:L19"/>
    <mergeCell ref="B20:L20"/>
    <mergeCell ref="B21:D21"/>
    <mergeCell ref="F21:I21"/>
    <mergeCell ref="K21:L21"/>
    <mergeCell ref="A22:L22"/>
    <mergeCell ref="A61:L61"/>
    <mergeCell ref="A62:B62"/>
    <mergeCell ref="A63:B63"/>
    <mergeCell ref="A64:B64"/>
    <mergeCell ref="A65:B65"/>
    <mergeCell ref="A66:B66"/>
  </mergeCells>
  <conditionalFormatting sqref="G24:G60">
    <cfRule type="colorScale" priority="5">
      <colorScale>
        <cfvo type="min"/>
        <cfvo type="percentile" val="50"/>
        <cfvo type="max"/>
        <color rgb="FF63BE7B"/>
        <color rgb="FFFFEB84"/>
        <color rgb="FFF8696B"/>
      </colorScale>
    </cfRule>
  </conditionalFormatting>
  <conditionalFormatting sqref="G62:G66">
    <cfRule type="colorScale" priority="3">
      <colorScale>
        <cfvo type="min"/>
        <cfvo type="percentile" val="50"/>
        <cfvo type="max"/>
        <color rgb="FF63BE7B"/>
        <color rgb="FFFFEB84"/>
        <color rgb="FFF8696B"/>
      </colorScale>
    </cfRule>
  </conditionalFormatting>
  <conditionalFormatting sqref="J24:J57 J60">
    <cfRule type="colorScale" priority="6">
      <colorScale>
        <cfvo type="min"/>
        <cfvo type="percentile" val="50"/>
        <cfvo type="max"/>
        <color rgb="FF63BE7B"/>
        <color rgb="FFFFEB84"/>
        <color rgb="FFF8696B"/>
      </colorScale>
    </cfRule>
  </conditionalFormatting>
  <conditionalFormatting sqref="J58:J59">
    <cfRule type="colorScale" priority="4">
      <colorScale>
        <cfvo type="min"/>
        <cfvo type="percentile" val="50"/>
        <cfvo type="max"/>
        <color rgb="FF63BE7B"/>
        <color rgb="FFFFEB84"/>
        <color rgb="FFF8696B"/>
      </colorScale>
    </cfRule>
  </conditionalFormatting>
  <conditionalFormatting sqref="J62:J66">
    <cfRule type="colorScale" priority="2">
      <colorScale>
        <cfvo type="min"/>
        <cfvo type="percentile" val="50"/>
        <cfvo type="max"/>
        <color rgb="FF63BE7B"/>
        <color rgb="FFFFEB84"/>
        <color rgb="FFF8696B"/>
      </colorScale>
    </cfRule>
  </conditionalFormatting>
  <conditionalFormatting sqref="L24:L60">
    <cfRule type="colorScale" priority="7">
      <colorScale>
        <cfvo type="min"/>
        <cfvo type="percentile" val="50"/>
        <cfvo type="max"/>
        <color rgb="FF63BE7B"/>
        <color rgb="FFFFEB84"/>
        <color rgb="FFF8696B"/>
      </colorScale>
    </cfRule>
  </conditionalFormatting>
  <conditionalFormatting sqref="L62:L66">
    <cfRule type="colorScale" priority="1">
      <colorScale>
        <cfvo type="min"/>
        <cfvo type="percentile" val="50"/>
        <cfvo type="max"/>
        <color rgb="FF63BE7B"/>
        <color rgb="FFFFEB84"/>
        <color rgb="FFF8696B"/>
      </colorScale>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7859AA0E696504C9934A1AE31830C41" ma:contentTypeVersion="16" ma:contentTypeDescription="Create a new document." ma:contentTypeScope="" ma:versionID="2401ad93b258529c99367996a53e6fce">
  <xsd:schema xmlns:xsd="http://www.w3.org/2001/XMLSchema" xmlns:xs="http://www.w3.org/2001/XMLSchema" xmlns:p="http://schemas.microsoft.com/office/2006/metadata/properties" xmlns:ns2="2557e25d-4f31-4727-a405-2c57992a3c74" xmlns:ns3="edae7bcf-f623-4e84-b29c-8fbbd64fa7d6" targetNamespace="http://schemas.microsoft.com/office/2006/metadata/properties" ma:root="true" ma:fieldsID="1ea0c686af554f1613c7b377a7a7c248" ns2:_="" ns3:_="">
    <xsd:import namespace="2557e25d-4f31-4727-a405-2c57992a3c74"/>
    <xsd:import namespace="edae7bcf-f623-4e84-b29c-8fbbd64fa7d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57e25d-4f31-4727-a405-2c57992a3c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88b8d158-0885-486b-9936-ed9c1ce6d51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ae7bcf-f623-4e84-b29c-8fbbd64fa7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e1b251-41ec-418f-a4a2-1f71a1f25900}" ma:internalName="TaxCatchAll" ma:showField="CatchAllData" ma:web="edae7bcf-f623-4e84-b29c-8fbbd64fa7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dae7bcf-f623-4e84-b29c-8fbbd64fa7d6" xsi:nil="true"/>
    <lcf76f155ced4ddcb4097134ff3c332f xmlns="2557e25d-4f31-4727-a405-2c57992a3c7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845ECE3-CB42-4C24-A451-9BCBC0E5219A}">
  <ds:schemaRefs>
    <ds:schemaRef ds:uri="http://schemas.microsoft.com/sharepoint/v3/contenttype/forms"/>
  </ds:schemaRefs>
</ds:datastoreItem>
</file>

<file path=customXml/itemProps2.xml><?xml version="1.0" encoding="utf-8"?>
<ds:datastoreItem xmlns:ds="http://schemas.openxmlformats.org/officeDocument/2006/customXml" ds:itemID="{F9164B88-B833-4CB5-9F99-D4EA17DF4834}"/>
</file>

<file path=customXml/itemProps3.xml><?xml version="1.0" encoding="utf-8"?>
<ds:datastoreItem xmlns:ds="http://schemas.openxmlformats.org/officeDocument/2006/customXml" ds:itemID="{6BABC25F-63E4-43FA-A74F-0CC1445C9038}">
  <ds:schemaRefs>
    <ds:schemaRef ds:uri="http://schemas.microsoft.com/office/2006/metadata/properties"/>
    <ds:schemaRef ds:uri="http://schemas.microsoft.com/office/infopath/2007/PartnerControls"/>
    <ds:schemaRef ds:uri="cd5925ea-5bef-423c-8d9d-2b9e64bbfa70"/>
    <ds:schemaRef ds:uri="c1158580-f106-4410-8c5d-331653666b16"/>
  </ds:schemaRefs>
</ds:datastoreItem>
</file>

<file path=docMetadata/LabelInfo.xml><?xml version="1.0" encoding="utf-8"?>
<clbl:labelList xmlns:clbl="http://schemas.microsoft.com/office/2020/mipLabelMetadata">
  <clbl:label id="{ae525757-89ba-4d30-a2f7-49796ef8c604}" enabled="0" method="" siteId="{ae525757-89ba-4d30-a2f7-49796ef8c60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Estructura</vt:lpstr>
      <vt:lpstr>REP-1-1</vt:lpstr>
      <vt:lpstr>REP-1-2</vt:lpstr>
      <vt:lpstr>REP-2-1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SCORE Competitividad</dc:creator>
  <cp:keywords/>
  <dc:description/>
  <cp:lastModifiedBy>SCORE Competitividad</cp:lastModifiedBy>
  <cp:revision/>
  <dcterms:created xsi:type="dcterms:W3CDTF">2024-02-27T23:29:34Z</dcterms:created>
  <dcterms:modified xsi:type="dcterms:W3CDTF">2025-07-11T16:17:50Z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0x01010047859AA0E696504C9934A1AE31830C41</vt:lpwstr>
  </property>
  <property fmtid="{D5CDD505-2E9C-101B-9397-08002B2CF9AE}" pid="3" name="MediaServiceImageTags">
    <vt:lpwstr/>
  </property>
  <property fmtid="{D5CDD505-2E9C-101B-9397-08002B2CF9AE}" pid="4" name="Order">
    <vt:r8>4608400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